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50.250\Global_GBK\Мамина Н. Ю. - специалист по работе с населением\перечни Экомир гора(без ТКО)\"/>
    </mc:Choice>
  </mc:AlternateContent>
  <workbookProtection lockWindows="1"/>
  <bookViews>
    <workbookView xWindow="0" yWindow="0" windowWidth="28800" windowHeight="12345" tabRatio="990"/>
  </bookViews>
  <sheets>
    <sheet name="Перечень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4" i="1" l="1"/>
  <c r="D76" i="1"/>
  <c r="D78" i="1"/>
  <c r="D81" i="1"/>
  <c r="D83" i="1"/>
  <c r="D86" i="1"/>
  <c r="D88" i="1"/>
  <c r="D90" i="1"/>
  <c r="D92" i="1"/>
  <c r="D94" i="1"/>
  <c r="D97" i="1"/>
  <c r="D100" i="1"/>
  <c r="D102" i="1"/>
  <c r="D104" i="1"/>
  <c r="D106" i="1"/>
  <c r="D107" i="1"/>
  <c r="D108" i="1"/>
  <c r="D110" i="1"/>
  <c r="D4" i="1"/>
  <c r="H15" i="1"/>
  <c r="D15" i="1" s="1"/>
  <c r="H23" i="1"/>
  <c r="D23" i="1" s="1"/>
  <c r="H40" i="1"/>
  <c r="D40" i="1" s="1"/>
  <c r="H42" i="1"/>
  <c r="D42" i="1" s="1"/>
  <c r="H74" i="1"/>
  <c r="H75" i="1"/>
  <c r="D75" i="1" s="1"/>
  <c r="H76" i="1"/>
  <c r="H77" i="1"/>
  <c r="D77" i="1" s="1"/>
  <c r="H78" i="1"/>
  <c r="H80" i="1"/>
  <c r="D80" i="1" s="1"/>
  <c r="H81" i="1"/>
  <c r="H82" i="1"/>
  <c r="D82" i="1" s="1"/>
  <c r="H83" i="1"/>
  <c r="H84" i="1"/>
  <c r="D84" i="1" s="1"/>
  <c r="H86" i="1"/>
  <c r="H87" i="1"/>
  <c r="D87" i="1" s="1"/>
  <c r="H88" i="1"/>
  <c r="H89" i="1"/>
  <c r="D89" i="1" s="1"/>
  <c r="H90" i="1"/>
  <c r="H91" i="1"/>
  <c r="D91" i="1" s="1"/>
  <c r="H92" i="1"/>
  <c r="H93" i="1"/>
  <c r="D93" i="1" s="1"/>
  <c r="H94" i="1"/>
  <c r="H95" i="1"/>
  <c r="D95" i="1" s="1"/>
  <c r="H97" i="1"/>
  <c r="H98" i="1"/>
  <c r="D98" i="1" s="1"/>
  <c r="H100" i="1"/>
  <c r="H101" i="1"/>
  <c r="D101" i="1" s="1"/>
  <c r="H102" i="1"/>
  <c r="H103" i="1"/>
  <c r="D103" i="1" s="1"/>
  <c r="H104" i="1"/>
  <c r="H105" i="1"/>
  <c r="D105" i="1" s="1"/>
  <c r="H108" i="1"/>
  <c r="H109" i="1"/>
  <c r="D109" i="1" s="1"/>
  <c r="H4" i="1"/>
  <c r="G111" i="1" l="1"/>
  <c r="E111" i="1" l="1"/>
  <c r="F109" i="1"/>
  <c r="F107" i="1"/>
  <c r="F105" i="1"/>
  <c r="F104" i="1"/>
  <c r="F103" i="1"/>
  <c r="F102" i="1"/>
  <c r="F101" i="1"/>
  <c r="F100" i="1"/>
  <c r="F98" i="1"/>
  <c r="F97" i="1"/>
  <c r="F95" i="1"/>
  <c r="F94" i="1"/>
  <c r="F93" i="1"/>
  <c r="F92" i="1"/>
  <c r="F91" i="1"/>
  <c r="F90" i="1"/>
  <c r="F89" i="1"/>
  <c r="F88" i="1"/>
  <c r="F87" i="1"/>
  <c r="F86" i="1"/>
  <c r="F84" i="1"/>
  <c r="F83" i="1"/>
  <c r="F82" i="1"/>
  <c r="F81" i="1"/>
  <c r="F80" i="1"/>
  <c r="F78" i="1"/>
  <c r="F77" i="1"/>
  <c r="F76" i="1"/>
  <c r="F75" i="1"/>
  <c r="F74" i="1"/>
  <c r="F72" i="1"/>
  <c r="G72" i="1" s="1"/>
  <c r="F42" i="1"/>
  <c r="F40" i="1"/>
  <c r="F23" i="1"/>
  <c r="F15" i="1"/>
  <c r="F4" i="1"/>
  <c r="H72" i="1" l="1"/>
  <c r="H111" i="1" l="1"/>
  <c r="D111" i="1" s="1"/>
  <c r="D72" i="1"/>
</calcChain>
</file>

<file path=xl/sharedStrings.xml><?xml version="1.0" encoding="utf-8"?>
<sst xmlns="http://schemas.openxmlformats.org/spreadsheetml/2006/main" count="300" uniqueCount="239">
  <si>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</si>
  <si>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</si>
  <si>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</si>
  <si>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</si>
  <si>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</si>
  <si>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</si>
  <si>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</si>
  <si>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</si>
  <si>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</si>
  <si>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</si>
  <si>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</si>
  <si>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</si>
  <si>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</si>
  <si>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</si>
  <si>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</si>
  <si>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</si>
  <si>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</si>
  <si>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</si>
  <si>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</si>
  <si>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</si>
  <si>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</si>
  <si>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</si>
  <si>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</si>
  <si>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</si>
  <si>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</si>
  <si>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</si>
  <si>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</si>
  <si>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</si>
  <si>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</si>
  <si>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</si>
  <si>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</si>
  <si>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</si>
  <si>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</si>
  <si>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</si>
  <si>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</si>
  <si>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</si>
  <si>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</si>
  <si>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</si>
  <si>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</si>
  <si>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</si>
  <si>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</si>
  <si>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</si>
  <si>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</si>
  <si>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</si>
  <si>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</si>
  <si>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</si>
  <si>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</si>
  <si>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</si>
  <si>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</si>
  <si>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</si>
  <si>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</si>
  <si>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</si>
  <si>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</si>
  <si>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</si>
  <si>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</si>
  <si>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</si>
  <si>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</si>
  <si>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</si>
  <si>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</si>
  <si>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</si>
  <si>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</si>
  <si>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</si>
  <si>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</si>
  <si>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</si>
  <si>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</si>
  <si>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</si>
  <si>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</si>
  <si>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</si>
  <si>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</si>
  <si>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</si>
  <si>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</si>
  <si>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</si>
  <si>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</si>
  <si>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</si>
  <si>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</si>
  <si>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</si>
  <si>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</si>
  <si>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</si>
  <si>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</si>
  <si>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</si>
  <si>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</si>
  <si>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</si>
  <si>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</si>
  <si>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</si>
  <si>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</si>
  <si>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</si>
  <si>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</si>
  <si>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</si>
  <si>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</si>
  <si>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</si>
  <si>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</si>
  <si>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</si>
  <si>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</si>
  <si>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</si>
  <si>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</si>
  <si>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</si>
  <si>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</si>
  <si>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</si>
  <si>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</si>
  <si>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</si>
  <si>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</si>
  <si>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</si>
  <si>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</si>
  <si>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</si>
  <si>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</si>
  <si>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</si>
  <si>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</si>
  <si>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</si>
  <si>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</si>
  <si>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</si>
  <si>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</si>
  <si>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</si>
  <si>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</si>
  <si>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</si>
  <si>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</si>
  <si>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</si>
  <si>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</si>
  <si>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</si>
  <si>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</si>
  <si>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</si>
  <si>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</si>
  <si>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</si>
  <si>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</si>
  <si>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</si>
  <si>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</si>
  <si>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</si>
  <si>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</si>
  <si>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</si>
  <si>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</si>
  <si>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</si>
  <si>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</si>
  <si>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</si>
  <si>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</si>
  <si>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</si>
  <si>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</si>
  <si>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</si>
  <si>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</si>
  <si>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</si>
  <si>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</si>
  <si>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</si>
  <si>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</si>
  <si>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</si>
  <si>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</si>
  <si>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</si>
  <si>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</si>
  <si>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</si>
  <si>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</si>
  <si>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</si>
  <si>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</si>
  <si>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</si>
  <si>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</si>
  <si>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</si>
  <si>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</si>
  <si>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</si>
  <si>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</si>
  <si>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</si>
  <si>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</si>
  <si>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</si>
  <si>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</si>
  <si>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</si>
  <si>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</si>
  <si>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</si>
  <si>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</si>
  <si>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</si>
  <si>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</si>
  <si>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</si>
  <si>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</si>
  <si>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</si>
  <si>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</si>
  <si>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</si>
  <si>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</si>
  <si>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</si>
  <si>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</si>
  <si>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</si>
  <si>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</si>
  <si>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</si>
  <si>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</si>
  <si>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</si>
  <si>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</si>
  <si>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</si>
  <si>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</si>
  <si>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</si>
  <si>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</si>
  <si>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</si>
  <si>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</si>
  <si>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</si>
  <si>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</si>
  <si>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</si>
  <si>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</si>
  <si>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</si>
  <si>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</si>
  <si>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</si>
  <si>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</si>
  <si>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</si>
  <si>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</si>
  <si>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</si>
  <si>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</si>
  <si>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</si>
  <si>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</si>
  <si>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</si>
  <si>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</si>
  <si>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</si>
  <si>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</si>
  <si>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1 раз в 3 года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</si>
  <si>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</si>
  <si>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</si>
  <si>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</si>
  <si>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</si>
  <si>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5.3.10.</t>
  </si>
  <si>
    <t>Техобслуживание вводных и внутренних газопроводов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</si>
  <si>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</si>
  <si>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</si>
  <si>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</si>
  <si>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</si>
  <si>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</si>
  <si>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</si>
  <si>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</si>
  <si>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</si>
  <si>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Транспортные расходы</t>
  </si>
  <si>
    <t>Электроизмерения на ОДН</t>
  </si>
  <si>
    <t>6.1.</t>
  </si>
  <si>
    <t>Затраты на охрану труда работников РЭС</t>
  </si>
  <si>
    <t>6.2.</t>
  </si>
  <si>
    <t>Утилизация люминесцентных ламп</t>
  </si>
  <si>
    <t>6.3.</t>
  </si>
  <si>
    <t>Непредвиденные работы по текущему ремонту общего имущества жилого дома</t>
  </si>
  <si>
    <t>6.4.</t>
  </si>
  <si>
    <t>Услуги ООО "РРКЦ"</t>
  </si>
  <si>
    <t>6.5.</t>
  </si>
  <si>
    <t>Затраты по управлению домом</t>
  </si>
  <si>
    <t>Итого</t>
  </si>
  <si>
    <t>7.</t>
  </si>
  <si>
    <t>Содержание и текущий ремонт лифта</t>
  </si>
  <si>
    <t>8.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</si>
  <si>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</si>
  <si>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</si>
  <si>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</si>
  <si>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9.</t>
  </si>
  <si>
    <r>
      <t>Королева д. 23                                                                                                     Площадь, м</t>
    </r>
    <r>
      <rPr>
        <vertAlign val="superscript"/>
        <sz val="9"/>
        <rFont val="Arial Cyr"/>
        <family val="2"/>
        <charset val="20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</si>
</sst>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2" fontId="1" fillId="0" borderId="15" xfId="0" applyNumberFormat="1" applyFont="1" applyBorder="1" applyAlignment="1">
      <alignment horizontal="center" vertical="center"/>
    </xf>
    <xf numFmtId="2" fontId="4" fillId="0" borderId="0" xfId="0" applyNumberFormat="1" applyFont="1"/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1"/>
  <sheetViews>
    <sheetView windowProtection="1" tabSelected="1" zoomScaleNormal="100" workbookViewId="0">
      <pane xSplit="2" ySplit="1" topLeftCell="C2" activePane="bottomRight" state="frozen"/>
      <selection pane="topRight" activeCell="C1" sqref="C1"/>
      <selection pane="bottomLeft" activeCell="A11" sqref="A11"/>
      <selection pane="bottomRight" activeCell="A3" sqref="A3:H3"/>
    </sheetView>
  </sheetViews>
  <sheetFormatPr defaultRowHeight="12.75"/>
  <cols>
    <col min="1" max="1" width="7.28515625" style="3"/>
    <col min="2" max="2" width="44.28515625" style="4"/>
    <col min="3" max="3" width="13.5703125" style="4"/>
    <col min="4" max="4" width="15.140625" style="4" customWidth="1"/>
    <col min="5" max="6" width="0" style="4" hidden="1" customWidth="1"/>
    <col min="7" max="7" width="9.140625" style="4" hidden="1" customWidth="1"/>
    <col min="8" max="8" width="9.140625" style="4"/>
    <col min="9" max="249" width="8.7109375" style="4"/>
    <col min="250" max="250" width="4.7109375" style="4"/>
    <col min="251" max="251" width="20.28515625" style="4"/>
    <col min="252" max="252" width="15.42578125" style="4"/>
    <col min="253" max="253" width="9.85546875" style="4"/>
    <col min="254" max="1025" width="8.7109375" style="4"/>
  </cols>
  <sheetData>
    <row r="1" spans="1:1024" s="7" customFormat="1" ht="73.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4</v>
      </c>
      <c r="G1" s="6" t="s">
        <v>4</v>
      </c>
      <c r="H1" s="6" t="s">
        <v>4</v>
      </c>
    </row>
    <row r="2" spans="1:1024" ht="25.5">
      <c r="A2" s="8"/>
      <c r="B2" s="9" t="s">
        <v>238</v>
      </c>
      <c r="C2" s="9">
        <v>5673</v>
      </c>
      <c r="D2" s="10"/>
      <c r="E2" s="10"/>
      <c r="F2" s="10"/>
      <c r="G2" s="10"/>
      <c r="H2" s="10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41" t="s">
        <v>5</v>
      </c>
      <c r="B3" s="42"/>
      <c r="C3" s="42"/>
      <c r="D3" s="42"/>
      <c r="E3" s="42"/>
      <c r="F3" s="42"/>
      <c r="G3" s="42"/>
      <c r="H3" s="42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8" t="s">
        <v>6</v>
      </c>
      <c r="B4" s="9" t="s">
        <v>7</v>
      </c>
      <c r="C4" s="9"/>
      <c r="D4" s="10">
        <f>H4*12*C$2</f>
        <v>171433.34006399999</v>
      </c>
      <c r="E4" s="10">
        <v>2.1</v>
      </c>
      <c r="F4" s="10">
        <f>E4*1.065</f>
        <v>2.2364999999999999</v>
      </c>
      <c r="G4" s="10">
        <v>2.33</v>
      </c>
      <c r="H4" s="10">
        <f>G4*1.0808</f>
        <v>2.5182639999999998</v>
      </c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8" t="s">
        <v>8</v>
      </c>
      <c r="B5" s="9" t="s">
        <v>9</v>
      </c>
      <c r="C5" s="12" t="s">
        <v>10</v>
      </c>
      <c r="D5" s="10"/>
      <c r="E5" s="10"/>
      <c r="F5" s="10"/>
      <c r="G5" s="10"/>
      <c r="H5" s="10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8" t="s">
        <v>11</v>
      </c>
      <c r="B6" s="9" t="s">
        <v>12</v>
      </c>
      <c r="C6" s="12" t="s">
        <v>13</v>
      </c>
      <c r="D6" s="10"/>
      <c r="E6" s="10"/>
      <c r="F6" s="10"/>
      <c r="G6" s="10"/>
      <c r="H6" s="10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13" t="s">
        <v>14</v>
      </c>
      <c r="B7" s="9" t="s">
        <v>15</v>
      </c>
      <c r="C7" s="12" t="s">
        <v>16</v>
      </c>
      <c r="D7" s="10"/>
      <c r="E7" s="10"/>
      <c r="F7" s="10"/>
      <c r="G7" s="10"/>
      <c r="H7" s="10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8" t="s">
        <v>17</v>
      </c>
      <c r="B8" s="9" t="s">
        <v>18</v>
      </c>
      <c r="C8" s="12" t="s">
        <v>16</v>
      </c>
      <c r="D8" s="10"/>
      <c r="E8" s="10"/>
      <c r="F8" s="10"/>
      <c r="G8" s="10"/>
      <c r="H8" s="10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8" t="s">
        <v>19</v>
      </c>
      <c r="B9" s="9" t="s">
        <v>20</v>
      </c>
      <c r="C9" s="12" t="s">
        <v>21</v>
      </c>
      <c r="D9" s="10"/>
      <c r="E9" s="10"/>
      <c r="F9" s="10"/>
      <c r="G9" s="10"/>
      <c r="H9" s="10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8" t="s">
        <v>22</v>
      </c>
      <c r="B10" s="9" t="s">
        <v>23</v>
      </c>
      <c r="C10" s="12" t="s">
        <v>16</v>
      </c>
      <c r="D10" s="10"/>
      <c r="E10" s="10"/>
      <c r="F10" s="10"/>
      <c r="G10" s="10"/>
      <c r="H10" s="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8" t="s">
        <v>24</v>
      </c>
      <c r="B11" s="9" t="s">
        <v>25</v>
      </c>
      <c r="C11" s="12" t="s">
        <v>26</v>
      </c>
      <c r="D11" s="10"/>
      <c r="E11" s="10"/>
      <c r="F11" s="10"/>
      <c r="G11" s="10"/>
      <c r="H11" s="10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4" t="s">
        <v>27</v>
      </c>
      <c r="B12" s="15" t="s">
        <v>28</v>
      </c>
      <c r="C12" s="14" t="s">
        <v>13</v>
      </c>
      <c r="D12" s="10"/>
      <c r="E12" s="16"/>
      <c r="F12" s="10"/>
      <c r="G12" s="10"/>
      <c r="H12" s="10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4" t="s">
        <v>29</v>
      </c>
      <c r="B13" s="15" t="s">
        <v>30</v>
      </c>
      <c r="C13" s="14" t="s">
        <v>31</v>
      </c>
      <c r="D13" s="10"/>
      <c r="E13" s="16"/>
      <c r="F13" s="10"/>
      <c r="G13" s="10"/>
      <c r="H13" s="10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41" t="s">
        <v>32</v>
      </c>
      <c r="B14" s="42"/>
      <c r="C14" s="42"/>
      <c r="D14" s="42"/>
      <c r="E14" s="42"/>
      <c r="F14" s="42"/>
      <c r="G14" s="42"/>
      <c r="H14" s="43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4" t="s">
        <v>33</v>
      </c>
      <c r="B15" s="15" t="s">
        <v>34</v>
      </c>
      <c r="C15" s="14"/>
      <c r="D15" s="10">
        <f t="shared" ref="D15:D42" si="0">H15*12*C$2</f>
        <v>86084.552735999998</v>
      </c>
      <c r="E15" s="14">
        <v>1.05</v>
      </c>
      <c r="F15" s="10">
        <f>E15*1.065</f>
        <v>1.11825</v>
      </c>
      <c r="G15" s="10">
        <v>1.17</v>
      </c>
      <c r="H15" s="10">
        <f t="shared" ref="H15:H42" si="1">G15*1.0808</f>
        <v>1.2645359999999999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4" t="s">
        <v>35</v>
      </c>
      <c r="B16" s="15" t="s">
        <v>36</v>
      </c>
      <c r="C16" s="14" t="s">
        <v>31</v>
      </c>
      <c r="D16" s="10"/>
      <c r="E16" s="16"/>
      <c r="F16" s="10"/>
      <c r="G16" s="10"/>
      <c r="H16" s="10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4" t="s">
        <v>37</v>
      </c>
      <c r="B17" s="15" t="s">
        <v>38</v>
      </c>
      <c r="C17" s="14" t="s">
        <v>31</v>
      </c>
      <c r="D17" s="10"/>
      <c r="E17" s="16"/>
      <c r="F17" s="10"/>
      <c r="G17" s="10"/>
      <c r="H17" s="10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4" t="s">
        <v>39</v>
      </c>
      <c r="B18" s="15" t="s">
        <v>40</v>
      </c>
      <c r="C18" s="14" t="s">
        <v>31</v>
      </c>
      <c r="D18" s="10"/>
      <c r="E18" s="16"/>
      <c r="F18" s="10"/>
      <c r="G18" s="10"/>
      <c r="H18" s="10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4" t="s">
        <v>41</v>
      </c>
      <c r="B19" s="15" t="s">
        <v>42</v>
      </c>
      <c r="C19" s="14" t="s">
        <v>26</v>
      </c>
      <c r="D19" s="10"/>
      <c r="E19" s="16"/>
      <c r="F19" s="10"/>
      <c r="G19" s="10"/>
      <c r="H19" s="10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4" t="s">
        <v>43</v>
      </c>
      <c r="B20" s="15" t="s">
        <v>44</v>
      </c>
      <c r="C20" s="14" t="s">
        <v>45</v>
      </c>
      <c r="D20" s="10"/>
      <c r="E20" s="16"/>
      <c r="F20" s="10"/>
      <c r="G20" s="10"/>
      <c r="H20" s="1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36">
      <c r="A21" s="14" t="s">
        <v>46</v>
      </c>
      <c r="B21" s="15" t="s">
        <v>47</v>
      </c>
      <c r="C21" s="12" t="s">
        <v>48</v>
      </c>
      <c r="D21" s="10"/>
      <c r="E21" s="16"/>
      <c r="F21" s="10"/>
      <c r="G21" s="10"/>
      <c r="H21" s="10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41" t="s">
        <v>49</v>
      </c>
      <c r="B22" s="42"/>
      <c r="C22" s="42"/>
      <c r="D22" s="42"/>
      <c r="E22" s="42"/>
      <c r="F22" s="42"/>
      <c r="G22" s="42"/>
      <c r="H22" s="43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8" t="s">
        <v>50</v>
      </c>
      <c r="B23" s="9" t="s">
        <v>51</v>
      </c>
      <c r="C23" s="9"/>
      <c r="D23" s="10">
        <f t="shared" si="0"/>
        <v>119929.76150399999</v>
      </c>
      <c r="E23" s="10">
        <v>1.19</v>
      </c>
      <c r="F23" s="10">
        <f>E23*1.065</f>
        <v>1.26735</v>
      </c>
      <c r="G23" s="10">
        <v>1.63</v>
      </c>
      <c r="H23" s="10">
        <f t="shared" si="1"/>
        <v>1.7617039999999999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8" t="s">
        <v>52</v>
      </c>
      <c r="B24" s="9" t="s">
        <v>53</v>
      </c>
      <c r="C24" s="9"/>
      <c r="D24" s="10"/>
      <c r="E24" s="10"/>
      <c r="F24" s="10"/>
      <c r="G24" s="10"/>
      <c r="H24" s="10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7" t="s">
        <v>54</v>
      </c>
      <c r="B25" s="9" t="s">
        <v>55</v>
      </c>
      <c r="C25" s="9" t="s">
        <v>56</v>
      </c>
      <c r="D25" s="10"/>
      <c r="E25" s="10"/>
      <c r="F25" s="10"/>
      <c r="G25" s="10"/>
      <c r="H25" s="10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8" t="s">
        <v>57</v>
      </c>
      <c r="B26" s="9" t="s">
        <v>58</v>
      </c>
      <c r="C26" s="9" t="s">
        <v>59</v>
      </c>
      <c r="D26" s="10"/>
      <c r="E26" s="10"/>
      <c r="F26" s="10"/>
      <c r="G26" s="10"/>
      <c r="H26" s="10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8" t="s">
        <v>60</v>
      </c>
      <c r="B27" s="9" t="s">
        <v>61</v>
      </c>
      <c r="C27" s="9" t="s">
        <v>62</v>
      </c>
      <c r="D27" s="10"/>
      <c r="E27" s="10"/>
      <c r="F27" s="10"/>
      <c r="G27" s="10"/>
      <c r="H27" s="10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8" t="s">
        <v>63</v>
      </c>
      <c r="B28" s="9" t="s">
        <v>64</v>
      </c>
      <c r="C28" s="9" t="s">
        <v>65</v>
      </c>
      <c r="D28" s="10"/>
      <c r="E28" s="10"/>
      <c r="F28" s="10"/>
      <c r="G28" s="10"/>
      <c r="H28" s="10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8" t="s">
        <v>66</v>
      </c>
      <c r="B29" s="9" t="s">
        <v>67</v>
      </c>
      <c r="C29" s="9" t="s">
        <v>68</v>
      </c>
      <c r="D29" s="10"/>
      <c r="E29" s="10"/>
      <c r="F29" s="10"/>
      <c r="G29" s="10"/>
      <c r="H29" s="10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8" t="s">
        <v>69</v>
      </c>
      <c r="B30" s="9" t="s">
        <v>70</v>
      </c>
      <c r="C30" s="9" t="s">
        <v>71</v>
      </c>
      <c r="D30" s="10"/>
      <c r="E30" s="10"/>
      <c r="F30" s="10"/>
      <c r="G30" s="10"/>
      <c r="H30" s="1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8" t="s">
        <v>72</v>
      </c>
      <c r="B31" s="9" t="s">
        <v>73</v>
      </c>
      <c r="C31" s="9"/>
      <c r="D31" s="10"/>
      <c r="E31" s="10"/>
      <c r="F31" s="10"/>
      <c r="G31" s="10"/>
      <c r="H31" s="10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8" t="s">
        <v>74</v>
      </c>
      <c r="B32" s="9" t="s">
        <v>75</v>
      </c>
      <c r="C32" s="9" t="s">
        <v>76</v>
      </c>
      <c r="D32" s="10"/>
      <c r="E32" s="10"/>
      <c r="F32" s="10"/>
      <c r="G32" s="10"/>
      <c r="H32" s="10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8" t="s">
        <v>77</v>
      </c>
      <c r="B33" s="9" t="s">
        <v>78</v>
      </c>
      <c r="C33" s="9" t="s">
        <v>79</v>
      </c>
      <c r="D33" s="10"/>
      <c r="E33" s="10"/>
      <c r="F33" s="10"/>
      <c r="G33" s="10"/>
      <c r="H33" s="10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8" t="s">
        <v>80</v>
      </c>
      <c r="B34" s="9" t="s">
        <v>81</v>
      </c>
      <c r="C34" s="9" t="s">
        <v>82</v>
      </c>
      <c r="D34" s="10"/>
      <c r="E34" s="10"/>
      <c r="F34" s="10"/>
      <c r="G34" s="10"/>
      <c r="H34" s="10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8" t="s">
        <v>83</v>
      </c>
      <c r="B35" s="9" t="s">
        <v>70</v>
      </c>
      <c r="C35" s="9" t="s">
        <v>71</v>
      </c>
      <c r="D35" s="10"/>
      <c r="E35" s="10"/>
      <c r="F35" s="10"/>
      <c r="G35" s="10"/>
      <c r="H35" s="10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8" t="s">
        <v>84</v>
      </c>
      <c r="B36" s="9" t="s">
        <v>85</v>
      </c>
      <c r="C36" s="9" t="s">
        <v>76</v>
      </c>
      <c r="D36" s="10"/>
      <c r="E36" s="10"/>
      <c r="F36" s="10"/>
      <c r="G36" s="10"/>
      <c r="H36" s="10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7" t="s">
        <v>86</v>
      </c>
      <c r="B37" s="9" t="s">
        <v>87</v>
      </c>
      <c r="C37" s="9" t="s">
        <v>76</v>
      </c>
      <c r="D37" s="10"/>
      <c r="E37" s="10"/>
      <c r="F37" s="10"/>
      <c r="G37" s="10"/>
      <c r="H37" s="10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7" t="s">
        <v>88</v>
      </c>
      <c r="B38" s="9" t="s">
        <v>89</v>
      </c>
      <c r="C38" s="9"/>
      <c r="D38" s="10"/>
      <c r="E38" s="10"/>
      <c r="F38" s="10"/>
      <c r="G38" s="10"/>
      <c r="H38" s="10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8" t="s">
        <v>90</v>
      </c>
      <c r="B39" s="9" t="s">
        <v>91</v>
      </c>
      <c r="C39" s="9" t="s">
        <v>92</v>
      </c>
      <c r="D39" s="10"/>
      <c r="E39" s="10"/>
      <c r="F39" s="10"/>
      <c r="G39" s="10"/>
      <c r="H39" s="10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8" t="s">
        <v>93</v>
      </c>
      <c r="B40" s="9" t="s">
        <v>94</v>
      </c>
      <c r="C40" s="9" t="s">
        <v>95</v>
      </c>
      <c r="D40" s="10">
        <f t="shared" si="0"/>
        <v>5886.1232639999998</v>
      </c>
      <c r="E40" s="10">
        <v>7.0000000000000007E-2</v>
      </c>
      <c r="F40" s="10">
        <f>E40*1.065</f>
        <v>7.4550000000000005E-2</v>
      </c>
      <c r="G40" s="10">
        <v>0.08</v>
      </c>
      <c r="H40" s="10">
        <f t="shared" si="1"/>
        <v>8.6463999999999999E-2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2.75" customHeight="1">
      <c r="A41" s="41" t="s">
        <v>96</v>
      </c>
      <c r="B41" s="42"/>
      <c r="C41" s="42"/>
      <c r="D41" s="42"/>
      <c r="E41" s="42"/>
      <c r="F41" s="42"/>
      <c r="G41" s="42"/>
      <c r="H41" s="43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36">
      <c r="A42" s="11" t="s">
        <v>97</v>
      </c>
      <c r="B42" s="11" t="s">
        <v>98</v>
      </c>
      <c r="C42" s="11"/>
      <c r="D42" s="10">
        <f t="shared" si="0"/>
        <v>145681.55078400002</v>
      </c>
      <c r="E42" s="18">
        <v>1.78</v>
      </c>
      <c r="F42" s="10">
        <f>E42*1.065</f>
        <v>1.8956999999999999</v>
      </c>
      <c r="G42" s="10">
        <v>1.98</v>
      </c>
      <c r="H42" s="10">
        <f t="shared" si="1"/>
        <v>2.1399840000000001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2.75" customHeight="1">
      <c r="A43" s="11" t="s">
        <v>99</v>
      </c>
      <c r="B43" s="11" t="s">
        <v>100</v>
      </c>
      <c r="C43" s="11"/>
      <c r="D43" s="10"/>
      <c r="E43" s="11"/>
      <c r="F43" s="10"/>
      <c r="G43" s="10"/>
      <c r="H43" s="10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>
      <c r="A44" s="19" t="s">
        <v>101</v>
      </c>
      <c r="B44" s="20" t="s">
        <v>102</v>
      </c>
      <c r="C44" s="19" t="s">
        <v>103</v>
      </c>
      <c r="D44" s="10"/>
      <c r="E44" s="9"/>
      <c r="F44" s="10"/>
      <c r="G44" s="10"/>
      <c r="H44" s="10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4">
      <c r="A45" s="19" t="s">
        <v>104</v>
      </c>
      <c r="B45" s="20" t="s">
        <v>105</v>
      </c>
      <c r="C45" s="19" t="s">
        <v>21</v>
      </c>
      <c r="D45" s="10"/>
      <c r="E45" s="9"/>
      <c r="F45" s="10"/>
      <c r="G45" s="10"/>
      <c r="H45" s="10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2.75" customHeight="1">
      <c r="A46" s="11" t="s">
        <v>106</v>
      </c>
      <c r="B46" s="11" t="s">
        <v>107</v>
      </c>
      <c r="C46" s="11"/>
      <c r="D46" s="10"/>
      <c r="E46" s="11"/>
      <c r="F46" s="10"/>
      <c r="G46" s="10"/>
      <c r="H46" s="10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36">
      <c r="A47" s="11" t="s">
        <v>108</v>
      </c>
      <c r="B47" s="20" t="s">
        <v>109</v>
      </c>
      <c r="C47" s="19" t="s">
        <v>48</v>
      </c>
      <c r="D47" s="10"/>
      <c r="E47" s="11"/>
      <c r="F47" s="10"/>
      <c r="G47" s="10"/>
      <c r="H47" s="10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4">
      <c r="A48" s="19" t="s">
        <v>110</v>
      </c>
      <c r="B48" s="20" t="s">
        <v>111</v>
      </c>
      <c r="C48" s="19" t="s">
        <v>16</v>
      </c>
      <c r="D48" s="10"/>
      <c r="E48" s="9"/>
      <c r="F48" s="10"/>
      <c r="G48" s="10"/>
      <c r="H48" s="10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36">
      <c r="A49" s="19" t="s">
        <v>112</v>
      </c>
      <c r="B49" s="20" t="s">
        <v>113</v>
      </c>
      <c r="C49" s="19" t="s">
        <v>48</v>
      </c>
      <c r="D49" s="10"/>
      <c r="E49" s="9"/>
      <c r="F49" s="10"/>
      <c r="G49" s="10"/>
      <c r="H49" s="10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6">
      <c r="A50" s="19" t="s">
        <v>114</v>
      </c>
      <c r="B50" s="20" t="s">
        <v>115</v>
      </c>
      <c r="C50" s="19" t="s">
        <v>48</v>
      </c>
      <c r="D50" s="10"/>
      <c r="E50" s="9"/>
      <c r="F50" s="10"/>
      <c r="G50" s="10"/>
      <c r="H50" s="1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6">
      <c r="A51" s="19" t="s">
        <v>116</v>
      </c>
      <c r="B51" s="20" t="s">
        <v>117</v>
      </c>
      <c r="C51" s="19" t="s">
        <v>48</v>
      </c>
      <c r="D51" s="10"/>
      <c r="E51" s="9"/>
      <c r="F51" s="10"/>
      <c r="G51" s="10"/>
      <c r="H51" s="10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36">
      <c r="A52" s="19" t="s">
        <v>118</v>
      </c>
      <c r="B52" s="20" t="s">
        <v>119</v>
      </c>
      <c r="C52" s="19" t="s">
        <v>48</v>
      </c>
      <c r="D52" s="10"/>
      <c r="E52" s="9"/>
      <c r="F52" s="10"/>
      <c r="G52" s="10"/>
      <c r="H52" s="10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12.75" customHeight="1">
      <c r="A53" s="11" t="s">
        <v>120</v>
      </c>
      <c r="B53" s="11" t="s">
        <v>121</v>
      </c>
      <c r="C53" s="11"/>
      <c r="D53" s="10"/>
      <c r="E53" s="11"/>
      <c r="F53" s="10"/>
      <c r="G53" s="10"/>
      <c r="H53" s="10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19" t="s">
        <v>122</v>
      </c>
      <c r="B54" s="20" t="s">
        <v>123</v>
      </c>
      <c r="C54" s="19" t="s">
        <v>124</v>
      </c>
      <c r="D54" s="10"/>
      <c r="E54" s="9"/>
      <c r="F54" s="10"/>
      <c r="G54" s="10"/>
      <c r="H54" s="10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4">
      <c r="A55" s="19" t="s">
        <v>125</v>
      </c>
      <c r="B55" s="20" t="s">
        <v>126</v>
      </c>
      <c r="C55" s="19" t="s">
        <v>124</v>
      </c>
      <c r="D55" s="10"/>
      <c r="E55" s="9"/>
      <c r="F55" s="10"/>
      <c r="G55" s="10"/>
      <c r="H55" s="10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36">
      <c r="A56" s="19" t="s">
        <v>127</v>
      </c>
      <c r="B56" s="20" t="s">
        <v>128</v>
      </c>
      <c r="C56" s="19" t="s">
        <v>48</v>
      </c>
      <c r="D56" s="10"/>
      <c r="E56" s="9"/>
      <c r="F56" s="10"/>
      <c r="G56" s="10"/>
      <c r="H56" s="10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9" t="s">
        <v>129</v>
      </c>
      <c r="B57" s="20" t="s">
        <v>130</v>
      </c>
      <c r="C57" s="19" t="s">
        <v>48</v>
      </c>
      <c r="D57" s="10"/>
      <c r="E57" s="9"/>
      <c r="F57" s="10"/>
      <c r="G57" s="10"/>
      <c r="H57" s="10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9" t="s">
        <v>131</v>
      </c>
      <c r="B58" s="20" t="s">
        <v>132</v>
      </c>
      <c r="C58" s="19" t="s">
        <v>48</v>
      </c>
      <c r="D58" s="10"/>
      <c r="E58" s="9"/>
      <c r="F58" s="10"/>
      <c r="G58" s="10"/>
      <c r="H58" s="10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36">
      <c r="A59" s="19" t="s">
        <v>133</v>
      </c>
      <c r="B59" s="20" t="s">
        <v>134</v>
      </c>
      <c r="C59" s="19" t="s">
        <v>48</v>
      </c>
      <c r="D59" s="10"/>
      <c r="E59" s="9"/>
      <c r="F59" s="10"/>
      <c r="G59" s="10"/>
      <c r="H59" s="10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19" t="s">
        <v>135</v>
      </c>
      <c r="B60" s="20" t="s">
        <v>136</v>
      </c>
      <c r="C60" s="19" t="s">
        <v>16</v>
      </c>
      <c r="D60" s="10"/>
      <c r="E60" s="9"/>
      <c r="F60" s="10"/>
      <c r="G60" s="10"/>
      <c r="H60" s="1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9" t="s">
        <v>137</v>
      </c>
      <c r="B61" s="20" t="s">
        <v>138</v>
      </c>
      <c r="C61" s="19" t="s">
        <v>124</v>
      </c>
      <c r="D61" s="10"/>
      <c r="E61" s="9"/>
      <c r="F61" s="10"/>
      <c r="G61" s="10"/>
      <c r="H61" s="10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9" t="s">
        <v>139</v>
      </c>
      <c r="B62" s="20" t="s">
        <v>140</v>
      </c>
      <c r="C62" s="19" t="s">
        <v>16</v>
      </c>
      <c r="D62" s="10"/>
      <c r="E62" s="9"/>
      <c r="F62" s="10"/>
      <c r="G62" s="10"/>
      <c r="H62" s="10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>
      <c r="A63" s="11" t="s">
        <v>141</v>
      </c>
      <c r="B63" s="11" t="s">
        <v>142</v>
      </c>
      <c r="C63" s="11"/>
      <c r="D63" s="10"/>
      <c r="E63" s="11"/>
      <c r="F63" s="10"/>
      <c r="G63" s="10"/>
      <c r="H63" s="10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36">
      <c r="A64" s="19" t="s">
        <v>143</v>
      </c>
      <c r="B64" s="20" t="s">
        <v>144</v>
      </c>
      <c r="C64" s="19" t="s">
        <v>48</v>
      </c>
      <c r="D64" s="10"/>
      <c r="E64" s="19"/>
      <c r="F64" s="10"/>
      <c r="G64" s="10"/>
      <c r="H64" s="10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 s="19" t="s">
        <v>145</v>
      </c>
      <c r="B65" s="20" t="s">
        <v>146</v>
      </c>
      <c r="C65" s="19" t="s">
        <v>124</v>
      </c>
      <c r="D65" s="10"/>
      <c r="E65" s="19"/>
      <c r="F65" s="10"/>
      <c r="G65" s="10"/>
      <c r="H65" s="10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36">
      <c r="A66" s="19" t="s">
        <v>147</v>
      </c>
      <c r="B66" s="20" t="s">
        <v>148</v>
      </c>
      <c r="C66" s="19" t="s">
        <v>48</v>
      </c>
      <c r="D66" s="10"/>
      <c r="E66" s="19"/>
      <c r="F66" s="10"/>
      <c r="G66" s="10"/>
      <c r="H66" s="10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19" t="s">
        <v>149</v>
      </c>
      <c r="B67" s="20" t="s">
        <v>150</v>
      </c>
      <c r="C67" s="19" t="s">
        <v>124</v>
      </c>
      <c r="D67" s="10"/>
      <c r="E67" s="19"/>
      <c r="F67" s="10"/>
      <c r="G67" s="10"/>
      <c r="H67" s="10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9" t="s">
        <v>151</v>
      </c>
      <c r="B68" s="20" t="s">
        <v>152</v>
      </c>
      <c r="C68" s="19" t="s">
        <v>95</v>
      </c>
      <c r="D68" s="10"/>
      <c r="E68" s="19"/>
      <c r="F68" s="10"/>
      <c r="G68" s="10"/>
      <c r="H68" s="10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36">
      <c r="A69" s="19" t="s">
        <v>153</v>
      </c>
      <c r="B69" s="20" t="s">
        <v>154</v>
      </c>
      <c r="C69" s="19" t="s">
        <v>48</v>
      </c>
      <c r="D69" s="10"/>
      <c r="E69" s="19"/>
      <c r="F69" s="10"/>
      <c r="G69" s="10"/>
      <c r="H69" s="10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24">
      <c r="A70" s="19" t="s">
        <v>155</v>
      </c>
      <c r="B70" s="20" t="s">
        <v>156</v>
      </c>
      <c r="C70" s="19" t="s">
        <v>124</v>
      </c>
      <c r="D70" s="10"/>
      <c r="E70" s="19"/>
      <c r="F70" s="10"/>
      <c r="G70" s="10"/>
      <c r="H70" s="1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.75" customHeight="1">
      <c r="A71" s="41" t="s">
        <v>157</v>
      </c>
      <c r="B71" s="42"/>
      <c r="C71" s="42"/>
      <c r="D71" s="42"/>
      <c r="E71" s="42"/>
      <c r="F71" s="42"/>
      <c r="G71" s="42"/>
      <c r="H71" s="43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36">
      <c r="A72" s="11" t="s">
        <v>158</v>
      </c>
      <c r="B72" s="11" t="s">
        <v>159</v>
      </c>
      <c r="C72" s="11"/>
      <c r="D72" s="10">
        <f t="shared" ref="D72:D111" si="2">H72*12*C$2</f>
        <v>167382.69397506717</v>
      </c>
      <c r="E72" s="18">
        <v>2.0499999999999998</v>
      </c>
      <c r="F72" s="10">
        <f t="shared" ref="F72:F78" si="3">E72*1.065</f>
        <v>2.1832499999999997</v>
      </c>
      <c r="G72" s="10">
        <f t="shared" ref="G72" si="4">F72*1.042</f>
        <v>2.2749464999999995</v>
      </c>
      <c r="H72" s="10">
        <f t="shared" ref="H72:H109" si="5">G72*1.0808</f>
        <v>2.4587621771999997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2.75" customHeight="1">
      <c r="A73" s="11" t="s">
        <v>160</v>
      </c>
      <c r="B73" s="11" t="s">
        <v>161</v>
      </c>
      <c r="C73" s="11"/>
      <c r="D73" s="10"/>
      <c r="E73" s="11"/>
      <c r="F73" s="10"/>
      <c r="G73" s="10"/>
      <c r="H73" s="10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>
      <c r="A74" s="19" t="s">
        <v>162</v>
      </c>
      <c r="B74" s="21" t="s">
        <v>163</v>
      </c>
      <c r="C74" s="19" t="s">
        <v>124</v>
      </c>
      <c r="D74" s="10">
        <f t="shared" si="2"/>
        <v>14207.116464225215</v>
      </c>
      <c r="E74" s="22">
        <v>0.17399999999999999</v>
      </c>
      <c r="F74" s="10">
        <f t="shared" si="3"/>
        <v>0.18530999999999997</v>
      </c>
      <c r="G74" s="10">
        <v>0.19309301999999998</v>
      </c>
      <c r="H74" s="10">
        <f t="shared" si="5"/>
        <v>0.20869493601599998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9" t="s">
        <v>164</v>
      </c>
      <c r="B75" s="21" t="s">
        <v>165</v>
      </c>
      <c r="C75" s="19" t="s">
        <v>124</v>
      </c>
      <c r="D75" s="10">
        <f t="shared" si="2"/>
        <v>7675.1088944664962</v>
      </c>
      <c r="E75" s="22">
        <v>9.4E-2</v>
      </c>
      <c r="F75" s="10">
        <f t="shared" si="3"/>
        <v>0.10010999999999999</v>
      </c>
      <c r="G75" s="10">
        <v>0.10431462</v>
      </c>
      <c r="H75" s="10">
        <f t="shared" si="5"/>
        <v>0.112743241296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4">
      <c r="A76" s="19" t="s">
        <v>166</v>
      </c>
      <c r="B76" s="21" t="s">
        <v>167</v>
      </c>
      <c r="C76" s="19" t="s">
        <v>124</v>
      </c>
      <c r="D76" s="10">
        <f t="shared" si="2"/>
        <v>4409.1051095871353</v>
      </c>
      <c r="E76" s="22">
        <v>5.3999999999999999E-2</v>
      </c>
      <c r="F76" s="10">
        <f t="shared" si="3"/>
        <v>5.7509999999999999E-2</v>
      </c>
      <c r="G76" s="10">
        <v>5.992542E-2</v>
      </c>
      <c r="H76" s="10">
        <f t="shared" si="5"/>
        <v>6.4767393935999992E-2</v>
      </c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6">
      <c r="A77" s="19" t="s">
        <v>168</v>
      </c>
      <c r="B77" s="21" t="s">
        <v>169</v>
      </c>
      <c r="C77" s="19" t="s">
        <v>124</v>
      </c>
      <c r="D77" s="10">
        <f t="shared" si="2"/>
        <v>1061.4512300857918</v>
      </c>
      <c r="E77" s="22">
        <v>1.2999999999999999E-2</v>
      </c>
      <c r="F77" s="10">
        <f t="shared" si="3"/>
        <v>1.3844999999999998E-2</v>
      </c>
      <c r="G77" s="10">
        <v>1.4426489999999998E-2</v>
      </c>
      <c r="H77" s="10">
        <f t="shared" si="5"/>
        <v>1.5592150391999997E-2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4">
      <c r="A78" s="19" t="s">
        <v>170</v>
      </c>
      <c r="B78" s="21" t="s">
        <v>171</v>
      </c>
      <c r="C78" s="19" t="s">
        <v>124</v>
      </c>
      <c r="D78" s="10">
        <f t="shared" si="2"/>
        <v>2041.2523655496</v>
      </c>
      <c r="E78" s="22">
        <v>2.5000000000000001E-2</v>
      </c>
      <c r="F78" s="10">
        <f t="shared" si="3"/>
        <v>2.6624999999999999E-2</v>
      </c>
      <c r="G78" s="10">
        <v>2.7743250000000001E-2</v>
      </c>
      <c r="H78" s="10">
        <f t="shared" si="5"/>
        <v>2.9984904600000001E-2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2.75" customHeight="1">
      <c r="A79" s="11" t="s">
        <v>172</v>
      </c>
      <c r="B79" s="11" t="s">
        <v>173</v>
      </c>
      <c r="C79" s="11"/>
      <c r="D79" s="10"/>
      <c r="E79" s="11"/>
      <c r="F79" s="10"/>
      <c r="G79" s="10"/>
      <c r="H79" s="10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>
      <c r="A80" s="19" t="s">
        <v>174</v>
      </c>
      <c r="B80" s="15" t="s">
        <v>175</v>
      </c>
      <c r="C80" s="19" t="s">
        <v>124</v>
      </c>
      <c r="D80" s="10">
        <f t="shared" si="2"/>
        <v>12247.514193297598</v>
      </c>
      <c r="E80" s="22">
        <v>0.15</v>
      </c>
      <c r="F80" s="10">
        <f t="shared" ref="F80:F95" si="6">E80*1.065</f>
        <v>0.15974999999999998</v>
      </c>
      <c r="G80" s="10">
        <v>0.16645949999999998</v>
      </c>
      <c r="H80" s="10">
        <f t="shared" si="5"/>
        <v>0.17990942759999998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24">
      <c r="A81" s="19" t="s">
        <v>176</v>
      </c>
      <c r="B81" s="15" t="s">
        <v>177</v>
      </c>
      <c r="C81" s="19" t="s">
        <v>178</v>
      </c>
      <c r="D81" s="10">
        <f t="shared" si="2"/>
        <v>1388.0516085737279</v>
      </c>
      <c r="E81" s="22">
        <v>1.7000000000000001E-2</v>
      </c>
      <c r="F81" s="10">
        <f t="shared" si="6"/>
        <v>1.8105E-2</v>
      </c>
      <c r="G81" s="10">
        <v>1.8865409999999999E-2</v>
      </c>
      <c r="H81" s="10">
        <f t="shared" si="5"/>
        <v>2.0389735127999999E-2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36">
      <c r="A82" s="19" t="s">
        <v>179</v>
      </c>
      <c r="B82" s="20" t="s">
        <v>180</v>
      </c>
      <c r="C82" s="19" t="s">
        <v>181</v>
      </c>
      <c r="D82" s="10">
        <f t="shared" si="2"/>
        <v>2367.8527440375365</v>
      </c>
      <c r="E82" s="22">
        <v>2.9000000000000001E-2</v>
      </c>
      <c r="F82" s="10">
        <f t="shared" si="6"/>
        <v>3.0884999999999999E-2</v>
      </c>
      <c r="G82" s="10">
        <v>3.2182170000000003E-2</v>
      </c>
      <c r="H82" s="10">
        <f t="shared" si="5"/>
        <v>3.4782489336000005E-2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48">
      <c r="A83" s="19" t="s">
        <v>182</v>
      </c>
      <c r="B83" s="20" t="s">
        <v>183</v>
      </c>
      <c r="C83" s="19" t="s">
        <v>181</v>
      </c>
      <c r="D83" s="10">
        <f t="shared" si="2"/>
        <v>5552.2064342949116</v>
      </c>
      <c r="E83" s="22">
        <v>6.8000000000000005E-2</v>
      </c>
      <c r="F83" s="10">
        <f t="shared" si="6"/>
        <v>7.2419999999999998E-2</v>
      </c>
      <c r="G83" s="10">
        <v>7.5461639999999996E-2</v>
      </c>
      <c r="H83" s="10">
        <f t="shared" si="5"/>
        <v>8.1558940511999994E-2</v>
      </c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36">
      <c r="A84" s="19" t="s">
        <v>184</v>
      </c>
      <c r="B84" s="20" t="s">
        <v>185</v>
      </c>
      <c r="C84" s="19" t="s">
        <v>186</v>
      </c>
      <c r="D84" s="10">
        <f t="shared" si="2"/>
        <v>34537.990025099236</v>
      </c>
      <c r="E84" s="22">
        <v>0.42299999999999999</v>
      </c>
      <c r="F84" s="10">
        <f t="shared" si="6"/>
        <v>0.45049499999999998</v>
      </c>
      <c r="G84" s="10">
        <v>0.46941579</v>
      </c>
      <c r="H84" s="10">
        <f t="shared" si="5"/>
        <v>0.50734458583200004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12.75" customHeight="1">
      <c r="A85" s="11" t="s">
        <v>187</v>
      </c>
      <c r="B85" s="11" t="s">
        <v>188</v>
      </c>
      <c r="C85" s="11"/>
      <c r="D85" s="10"/>
      <c r="E85" s="11"/>
      <c r="F85" s="10"/>
      <c r="G85" s="10"/>
      <c r="H85" s="10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>
      <c r="A86" s="19" t="s">
        <v>189</v>
      </c>
      <c r="B86" s="20" t="s">
        <v>190</v>
      </c>
      <c r="C86" s="19" t="s">
        <v>124</v>
      </c>
      <c r="D86" s="10">
        <f t="shared" si="2"/>
        <v>16656.619302884734</v>
      </c>
      <c r="E86" s="22">
        <v>0.20399999999999999</v>
      </c>
      <c r="F86" s="10">
        <f t="shared" si="6"/>
        <v>0.21725999999999998</v>
      </c>
      <c r="G86" s="10">
        <v>0.22638491999999999</v>
      </c>
      <c r="H86" s="10">
        <f t="shared" si="5"/>
        <v>0.24467682153599998</v>
      </c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>
      <c r="A87" s="19" t="s">
        <v>191</v>
      </c>
      <c r="B87" s="15" t="s">
        <v>192</v>
      </c>
      <c r="C87" s="19" t="s">
        <v>124</v>
      </c>
      <c r="D87" s="10">
        <f t="shared" si="2"/>
        <v>13064.015139517442</v>
      </c>
      <c r="E87" s="22">
        <v>0.16</v>
      </c>
      <c r="F87" s="10">
        <f t="shared" si="6"/>
        <v>0.1704</v>
      </c>
      <c r="G87" s="10">
        <v>0.17755680000000001</v>
      </c>
      <c r="H87" s="10">
        <f t="shared" si="5"/>
        <v>0.19190338944000002</v>
      </c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9" t="s">
        <v>193</v>
      </c>
      <c r="B88" s="20" t="s">
        <v>194</v>
      </c>
      <c r="C88" s="19" t="s">
        <v>124</v>
      </c>
      <c r="D88" s="10">
        <f t="shared" si="2"/>
        <v>2449.50283865952</v>
      </c>
      <c r="E88" s="22">
        <v>0.03</v>
      </c>
      <c r="F88" s="10">
        <f t="shared" si="6"/>
        <v>3.1949999999999999E-2</v>
      </c>
      <c r="G88" s="10">
        <v>3.3291899999999999E-2</v>
      </c>
      <c r="H88" s="10">
        <f t="shared" si="5"/>
        <v>3.598188552E-2</v>
      </c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9" t="s">
        <v>195</v>
      </c>
      <c r="B89" s="9" t="s">
        <v>196</v>
      </c>
      <c r="C89" s="19" t="s">
        <v>124</v>
      </c>
      <c r="D89" s="10">
        <f t="shared" si="2"/>
        <v>816.5009462198401</v>
      </c>
      <c r="E89" s="22">
        <v>0.01</v>
      </c>
      <c r="F89" s="10">
        <f t="shared" si="6"/>
        <v>1.065E-2</v>
      </c>
      <c r="G89" s="10">
        <v>1.1097300000000001E-2</v>
      </c>
      <c r="H89" s="10">
        <f t="shared" si="5"/>
        <v>1.1993961840000001E-2</v>
      </c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9" t="s">
        <v>197</v>
      </c>
      <c r="B90" s="9" t="s">
        <v>198</v>
      </c>
      <c r="C90" s="19" t="s">
        <v>95</v>
      </c>
      <c r="D90" s="10">
        <f t="shared" si="2"/>
        <v>23678.527440375361</v>
      </c>
      <c r="E90" s="22">
        <v>0.28999999999999998</v>
      </c>
      <c r="F90" s="10">
        <f t="shared" si="6"/>
        <v>0.30884999999999996</v>
      </c>
      <c r="G90" s="10">
        <v>0.32182169999999999</v>
      </c>
      <c r="H90" s="10">
        <f t="shared" si="5"/>
        <v>0.34782489336</v>
      </c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4">
      <c r="A91" s="23" t="s">
        <v>199</v>
      </c>
      <c r="B91" s="9" t="s">
        <v>200</v>
      </c>
      <c r="C91" s="19" t="s">
        <v>124</v>
      </c>
      <c r="D91" s="10">
        <f t="shared" si="2"/>
        <v>408.25047310992005</v>
      </c>
      <c r="E91" s="22">
        <v>5.0000000000000001E-3</v>
      </c>
      <c r="F91" s="10">
        <f t="shared" si="6"/>
        <v>5.3249999999999999E-3</v>
      </c>
      <c r="G91" s="10">
        <v>5.5486500000000005E-3</v>
      </c>
      <c r="H91" s="10">
        <f t="shared" si="5"/>
        <v>5.9969809200000005E-3</v>
      </c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>
      <c r="A92" s="19" t="s">
        <v>201</v>
      </c>
      <c r="B92" s="9" t="s">
        <v>202</v>
      </c>
      <c r="C92" s="19" t="s">
        <v>203</v>
      </c>
      <c r="D92" s="10">
        <f t="shared" si="2"/>
        <v>2776.1032171474558</v>
      </c>
      <c r="E92" s="22">
        <v>3.4000000000000002E-2</v>
      </c>
      <c r="F92" s="10">
        <f t="shared" si="6"/>
        <v>3.6209999999999999E-2</v>
      </c>
      <c r="G92" s="10">
        <v>3.7730819999999998E-2</v>
      </c>
      <c r="H92" s="10">
        <f t="shared" si="5"/>
        <v>4.0779470255999997E-2</v>
      </c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9" t="s">
        <v>204</v>
      </c>
      <c r="B93" s="9" t="s">
        <v>205</v>
      </c>
      <c r="C93" s="19" t="s">
        <v>124</v>
      </c>
      <c r="D93" s="10">
        <f t="shared" si="2"/>
        <v>1633.0018924396802</v>
      </c>
      <c r="E93" s="22">
        <v>0.02</v>
      </c>
      <c r="F93" s="10">
        <f t="shared" si="6"/>
        <v>2.1299999999999999E-2</v>
      </c>
      <c r="G93" s="10">
        <v>2.2194600000000002E-2</v>
      </c>
      <c r="H93" s="10">
        <f t="shared" si="5"/>
        <v>2.3987923680000002E-2</v>
      </c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>
      <c r="A94" s="19" t="s">
        <v>206</v>
      </c>
      <c r="B94" s="9" t="s">
        <v>207</v>
      </c>
      <c r="C94" s="19" t="s">
        <v>178</v>
      </c>
      <c r="D94" s="10">
        <f t="shared" si="2"/>
        <v>12574.114571785536</v>
      </c>
      <c r="E94" s="22">
        <v>0.154</v>
      </c>
      <c r="F94" s="10">
        <f t="shared" si="6"/>
        <v>0.16400999999999999</v>
      </c>
      <c r="G94" s="10">
        <v>0.17089842</v>
      </c>
      <c r="H94" s="10">
        <f t="shared" si="5"/>
        <v>0.18470701233599998</v>
      </c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24">
      <c r="A95" s="19" t="s">
        <v>208</v>
      </c>
      <c r="B95" s="9" t="s">
        <v>209</v>
      </c>
      <c r="C95" s="19" t="s">
        <v>203</v>
      </c>
      <c r="D95" s="10">
        <f t="shared" si="2"/>
        <v>5143.9559611849918</v>
      </c>
      <c r="E95" s="22">
        <v>6.3E-2</v>
      </c>
      <c r="F95" s="10">
        <f t="shared" si="6"/>
        <v>6.7095000000000002E-2</v>
      </c>
      <c r="G95" s="10">
        <v>6.9912990000000008E-2</v>
      </c>
      <c r="H95" s="10">
        <f t="shared" si="5"/>
        <v>7.5561959592000003E-2</v>
      </c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24" customFormat="1" ht="12.75" customHeight="1">
      <c r="A96" s="11" t="s">
        <v>210</v>
      </c>
      <c r="B96" s="2" t="s">
        <v>211</v>
      </c>
      <c r="C96" s="2"/>
      <c r="D96" s="10"/>
      <c r="E96" s="2"/>
      <c r="F96" s="10"/>
      <c r="G96" s="10"/>
      <c r="H96" s="10"/>
    </row>
    <row r="97" spans="1:1024" ht="48">
      <c r="A97" s="19" t="s">
        <v>212</v>
      </c>
      <c r="B97" s="9" t="s">
        <v>213</v>
      </c>
      <c r="C97" s="19" t="s">
        <v>214</v>
      </c>
      <c r="D97" s="10">
        <f t="shared" si="2"/>
        <v>2204.5525547935677</v>
      </c>
      <c r="E97" s="22">
        <v>2.7E-2</v>
      </c>
      <c r="F97" s="10">
        <f>E97*1.065</f>
        <v>2.8754999999999999E-2</v>
      </c>
      <c r="G97" s="10">
        <v>2.996271E-2</v>
      </c>
      <c r="H97" s="10">
        <f t="shared" si="5"/>
        <v>3.2383696967999996E-2</v>
      </c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>
      <c r="A98" s="19" t="s">
        <v>215</v>
      </c>
      <c r="B98" s="9" t="s">
        <v>216</v>
      </c>
      <c r="C98" s="19" t="s">
        <v>124</v>
      </c>
      <c r="D98" s="10">
        <f t="shared" si="2"/>
        <v>653.20075697587197</v>
      </c>
      <c r="E98" s="22">
        <v>8.0000000000000002E-3</v>
      </c>
      <c r="F98" s="10">
        <f>E98*1.065</f>
        <v>8.5199999999999998E-3</v>
      </c>
      <c r="G98" s="10">
        <v>8.8778399999999997E-3</v>
      </c>
      <c r="H98" s="10">
        <f t="shared" si="5"/>
        <v>9.5951694719999987E-3</v>
      </c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2.75" customHeight="1">
      <c r="A99" s="41" t="s">
        <v>217</v>
      </c>
      <c r="B99" s="42"/>
      <c r="C99" s="42"/>
      <c r="D99" s="42"/>
      <c r="E99" s="42"/>
      <c r="F99" s="42"/>
      <c r="G99" s="42"/>
      <c r="H99" s="43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8"/>
      <c r="B100" s="9" t="s">
        <v>218</v>
      </c>
      <c r="C100" s="12" t="s">
        <v>95</v>
      </c>
      <c r="D100" s="10">
        <f t="shared" si="2"/>
        <v>25311.52933281504</v>
      </c>
      <c r="E100" s="10">
        <v>0.31</v>
      </c>
      <c r="F100" s="10">
        <f t="shared" ref="F100:F105" si="7">E100*1.065</f>
        <v>0.33015</v>
      </c>
      <c r="G100" s="10">
        <v>0.3440163</v>
      </c>
      <c r="H100" s="10">
        <f t="shared" si="5"/>
        <v>0.37181281703999997</v>
      </c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>
      <c r="A101" s="8" t="s">
        <v>220</v>
      </c>
      <c r="B101" s="9" t="s">
        <v>221</v>
      </c>
      <c r="C101" s="12" t="s">
        <v>95</v>
      </c>
      <c r="D101" s="10">
        <f t="shared" si="2"/>
        <v>3266.0037848793604</v>
      </c>
      <c r="E101" s="10">
        <v>0.04</v>
      </c>
      <c r="F101" s="10">
        <f t="shared" si="7"/>
        <v>4.2599999999999999E-2</v>
      </c>
      <c r="G101" s="10">
        <v>4.4389200000000004E-2</v>
      </c>
      <c r="H101" s="10">
        <f t="shared" si="5"/>
        <v>4.7975847360000004E-2</v>
      </c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36">
      <c r="A102" s="8" t="s">
        <v>222</v>
      </c>
      <c r="B102" s="9" t="s">
        <v>223</v>
      </c>
      <c r="C102" s="12" t="s">
        <v>48</v>
      </c>
      <c r="D102" s="10">
        <f t="shared" si="2"/>
        <v>816.5009462198401</v>
      </c>
      <c r="E102" s="10">
        <v>0.01</v>
      </c>
      <c r="F102" s="10">
        <f t="shared" si="7"/>
        <v>1.065E-2</v>
      </c>
      <c r="G102" s="10">
        <v>1.1097300000000001E-2</v>
      </c>
      <c r="H102" s="10">
        <f t="shared" si="5"/>
        <v>1.1993961840000001E-2</v>
      </c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6">
      <c r="A103" s="8" t="s">
        <v>224</v>
      </c>
      <c r="B103" s="9" t="s">
        <v>225</v>
      </c>
      <c r="C103" s="12" t="s">
        <v>48</v>
      </c>
      <c r="D103" s="10">
        <f t="shared" si="2"/>
        <v>7348.5085159785594</v>
      </c>
      <c r="E103" s="10">
        <v>0.09</v>
      </c>
      <c r="F103" s="10">
        <f t="shared" si="7"/>
        <v>9.5849999999999991E-2</v>
      </c>
      <c r="G103" s="10">
        <v>9.9875699999999998E-2</v>
      </c>
      <c r="H103" s="10">
        <f t="shared" si="5"/>
        <v>0.10794565655999999</v>
      </c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>
      <c r="A104" s="8" t="s">
        <v>226</v>
      </c>
      <c r="B104" s="9" t="s">
        <v>227</v>
      </c>
      <c r="C104" s="12" t="s">
        <v>95</v>
      </c>
      <c r="D104" s="10">
        <f t="shared" si="2"/>
        <v>17963.020816836477</v>
      </c>
      <c r="E104" s="10">
        <v>0.22</v>
      </c>
      <c r="F104" s="10">
        <f t="shared" si="7"/>
        <v>0.23429999999999998</v>
      </c>
      <c r="G104" s="10">
        <v>0.24414059999999999</v>
      </c>
      <c r="H104" s="10">
        <f t="shared" si="5"/>
        <v>0.26386716047999997</v>
      </c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13.5" thickBot="1">
      <c r="A105" s="8" t="s">
        <v>228</v>
      </c>
      <c r="B105" s="25" t="s">
        <v>229</v>
      </c>
      <c r="C105" s="26" t="s">
        <v>95</v>
      </c>
      <c r="D105" s="10">
        <f t="shared" si="2"/>
        <v>65731.996950944929</v>
      </c>
      <c r="E105" s="27">
        <v>0.80504495745246596</v>
      </c>
      <c r="F105" s="10">
        <f t="shared" si="7"/>
        <v>0.85737287968687625</v>
      </c>
      <c r="G105" s="10">
        <v>0.89338254063372513</v>
      </c>
      <c r="H105" s="10">
        <f t="shared" si="5"/>
        <v>0.96556784991693012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s="24" customFormat="1" thickBot="1">
      <c r="A106" s="1" t="s">
        <v>230</v>
      </c>
      <c r="B106" s="1"/>
      <c r="C106" s="1"/>
      <c r="D106" s="10">
        <f t="shared" si="2"/>
        <v>815550.48</v>
      </c>
      <c r="E106" s="28">
        <v>11.18</v>
      </c>
      <c r="F106" s="10">
        <v>11.85</v>
      </c>
      <c r="G106" s="10">
        <v>12.36</v>
      </c>
      <c r="H106" s="10">
        <v>11.98</v>
      </c>
      <c r="I106" s="40"/>
    </row>
    <row r="107" spans="1:1024">
      <c r="A107" s="29" t="s">
        <v>231</v>
      </c>
      <c r="B107" s="30" t="s">
        <v>232</v>
      </c>
      <c r="C107" s="31" t="s">
        <v>95</v>
      </c>
      <c r="D107" s="10">
        <f t="shared" si="2"/>
        <v>281153.88</v>
      </c>
      <c r="E107" s="32">
        <v>3.45</v>
      </c>
      <c r="F107" s="10">
        <f>E107*1.065</f>
        <v>3.6742499999999998</v>
      </c>
      <c r="G107" s="10">
        <v>3.82</v>
      </c>
      <c r="H107" s="10">
        <v>4.13</v>
      </c>
    </row>
    <row r="108" spans="1:1024" ht="12.75" hidden="1" customHeight="1">
      <c r="A108" s="33">
        <v>9</v>
      </c>
      <c r="B108" s="34" t="s">
        <v>234</v>
      </c>
      <c r="C108" s="30"/>
      <c r="D108" s="10">
        <f t="shared" si="2"/>
        <v>0</v>
      </c>
      <c r="E108" s="35">
        <v>0.52</v>
      </c>
      <c r="F108" s="10">
        <v>0.56999999999999995</v>
      </c>
      <c r="G108" s="10"/>
      <c r="H108" s="10">
        <f t="shared" si="5"/>
        <v>0</v>
      </c>
    </row>
    <row r="109" spans="1:1024" ht="13.5" thickBot="1">
      <c r="A109" s="36" t="s">
        <v>233</v>
      </c>
      <c r="B109" s="37" t="s">
        <v>235</v>
      </c>
      <c r="C109" s="38"/>
      <c r="D109" s="10">
        <f t="shared" si="2"/>
        <v>3678.8270400000001</v>
      </c>
      <c r="E109" s="39">
        <v>0.05</v>
      </c>
      <c r="F109" s="10">
        <f>E109*1.065</f>
        <v>5.3249999999999999E-2</v>
      </c>
      <c r="G109" s="10">
        <v>0.05</v>
      </c>
      <c r="H109" s="10">
        <f t="shared" si="5"/>
        <v>5.4040000000000005E-2</v>
      </c>
    </row>
    <row r="110" spans="1:1024" ht="13.5" thickBot="1">
      <c r="A110" s="8" t="s">
        <v>237</v>
      </c>
      <c r="B110" s="9" t="s">
        <v>219</v>
      </c>
      <c r="C110" s="12" t="s">
        <v>95</v>
      </c>
      <c r="D110" s="10">
        <f t="shared" si="2"/>
        <v>74883.600000000006</v>
      </c>
      <c r="E110" s="10">
        <v>1.19</v>
      </c>
      <c r="F110" s="10">
        <v>1.21</v>
      </c>
      <c r="G110" s="10">
        <v>1.27</v>
      </c>
      <c r="H110" s="10">
        <v>1.1000000000000001</v>
      </c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13.5" thickBot="1">
      <c r="A111" s="1" t="s">
        <v>236</v>
      </c>
      <c r="B111" s="1"/>
      <c r="C111" s="1"/>
      <c r="D111" s="10">
        <f t="shared" si="2"/>
        <v>1175266.7870400001</v>
      </c>
      <c r="E111" s="28">
        <f>SUM(E108:E109)</f>
        <v>0.57000000000000006</v>
      </c>
      <c r="F111" s="10">
        <v>17.63</v>
      </c>
      <c r="G111" s="10">
        <f>G106+G107+G109</f>
        <v>16.23</v>
      </c>
      <c r="H111" s="10">
        <f>H106+H107+H109+H110</f>
        <v>17.264040000000001</v>
      </c>
    </row>
  </sheetData>
  <mergeCells count="6">
    <mergeCell ref="A3:H3"/>
    <mergeCell ref="A99:H99"/>
    <mergeCell ref="A71:H71"/>
    <mergeCell ref="A41:H41"/>
    <mergeCell ref="A22:H22"/>
    <mergeCell ref="A14:H14"/>
  </mergeCells>
  <pageMargins left="0.75" right="0.75" top="0.6" bottom="0.20972222222222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Pasport</cp:lastModifiedBy>
  <cp:revision>2</cp:revision>
  <cp:lastPrinted>2014-05-15T08:35:36Z</cp:lastPrinted>
  <dcterms:created xsi:type="dcterms:W3CDTF">2011-09-20T07:13:12Z</dcterms:created>
  <dcterms:modified xsi:type="dcterms:W3CDTF">2019-08-14T07:06:55Z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