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workbookProtection lockWindows="1"/>
  <bookViews>
    <workbookView xWindow="0" yWindow="0" windowWidth="20730" windowHeight="11025" tabRatio="990"/>
  </bookViews>
  <sheets>
    <sheet name="Перечень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11" i="1" l="1"/>
  <c r="D15" i="1" l="1"/>
  <c r="D23" i="1"/>
  <c r="D40" i="1"/>
  <c r="D42" i="1"/>
  <c r="D72" i="1"/>
  <c r="D74" i="1"/>
  <c r="D75" i="1"/>
  <c r="D76" i="1"/>
  <c r="D77" i="1"/>
  <c r="D78" i="1"/>
  <c r="D80" i="1"/>
  <c r="D81" i="1"/>
  <c r="D82" i="1"/>
  <c r="D83" i="1"/>
  <c r="D84" i="1"/>
  <c r="D86" i="1"/>
  <c r="D87" i="1"/>
  <c r="D88" i="1"/>
  <c r="D89" i="1"/>
  <c r="D90" i="1"/>
  <c r="D91" i="1"/>
  <c r="D92" i="1"/>
  <c r="D93" i="1"/>
  <c r="D94" i="1"/>
  <c r="D96" i="1"/>
  <c r="D97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4" i="1"/>
  <c r="I105" i="1"/>
  <c r="H105" i="1" l="1"/>
  <c r="H111" i="1"/>
  <c r="I72" i="1"/>
  <c r="F110" i="1" l="1"/>
  <c r="H110" i="1"/>
  <c r="H15" i="1"/>
  <c r="H23" i="1"/>
  <c r="H40" i="1"/>
  <c r="I40" i="1" s="1"/>
  <c r="H42" i="1"/>
  <c r="I42" i="1" s="1"/>
  <c r="H99" i="1"/>
  <c r="H100" i="1"/>
  <c r="H101" i="1"/>
  <c r="H106" i="1"/>
  <c r="H102" i="1"/>
  <c r="H103" i="1"/>
  <c r="H104" i="1"/>
  <c r="H107" i="1"/>
  <c r="H108" i="1"/>
  <c r="H4" i="1"/>
  <c r="I4" i="1" l="1"/>
  <c r="I107" i="1"/>
  <c r="I104" i="1"/>
  <c r="I102" i="1"/>
  <c r="I101" i="1"/>
  <c r="I99" i="1"/>
  <c r="I23" i="1"/>
  <c r="I110" i="1"/>
  <c r="I108" i="1"/>
  <c r="I103" i="1"/>
  <c r="I106" i="1"/>
  <c r="I100" i="1"/>
  <c r="I15" i="1"/>
  <c r="G111" i="1"/>
  <c r="E111" i="1" l="1"/>
  <c r="F107" i="1"/>
  <c r="F104" i="1"/>
  <c r="F103" i="1"/>
  <c r="F102" i="1"/>
  <c r="F106" i="1"/>
  <c r="F101" i="1"/>
  <c r="F100" i="1"/>
  <c r="F99" i="1"/>
  <c r="F97" i="1"/>
  <c r="G97" i="1" s="1"/>
  <c r="H97" i="1" s="1"/>
  <c r="F96" i="1"/>
  <c r="G96" i="1" s="1"/>
  <c r="H96" i="1" s="1"/>
  <c r="F94" i="1"/>
  <c r="G94" i="1" s="1"/>
  <c r="H94" i="1" s="1"/>
  <c r="F93" i="1"/>
  <c r="G93" i="1" s="1"/>
  <c r="H93" i="1" s="1"/>
  <c r="F92" i="1"/>
  <c r="G92" i="1" s="1"/>
  <c r="H92" i="1" s="1"/>
  <c r="F91" i="1"/>
  <c r="G91" i="1" s="1"/>
  <c r="H91" i="1" s="1"/>
  <c r="F90" i="1"/>
  <c r="G90" i="1" s="1"/>
  <c r="H90" i="1" s="1"/>
  <c r="F89" i="1"/>
  <c r="G89" i="1" s="1"/>
  <c r="H89" i="1" s="1"/>
  <c r="F88" i="1"/>
  <c r="G88" i="1" s="1"/>
  <c r="H88" i="1" s="1"/>
  <c r="F87" i="1"/>
  <c r="G87" i="1" s="1"/>
  <c r="H87" i="1" s="1"/>
  <c r="F86" i="1"/>
  <c r="G86" i="1" s="1"/>
  <c r="H86" i="1" s="1"/>
  <c r="F84" i="1"/>
  <c r="G84" i="1" s="1"/>
  <c r="H84" i="1" s="1"/>
  <c r="F83" i="1"/>
  <c r="G83" i="1" s="1"/>
  <c r="H83" i="1" s="1"/>
  <c r="F82" i="1"/>
  <c r="G82" i="1" s="1"/>
  <c r="H82" i="1" s="1"/>
  <c r="F81" i="1"/>
  <c r="G81" i="1" s="1"/>
  <c r="H81" i="1" s="1"/>
  <c r="F80" i="1"/>
  <c r="G80" i="1" s="1"/>
  <c r="H80" i="1" s="1"/>
  <c r="F78" i="1"/>
  <c r="G78" i="1" s="1"/>
  <c r="H78" i="1" s="1"/>
  <c r="F77" i="1"/>
  <c r="G77" i="1" s="1"/>
  <c r="H77" i="1" s="1"/>
  <c r="F76" i="1"/>
  <c r="G76" i="1" s="1"/>
  <c r="H76" i="1" s="1"/>
  <c r="F75" i="1"/>
  <c r="G75" i="1" s="1"/>
  <c r="H75" i="1" s="1"/>
  <c r="F74" i="1"/>
  <c r="G74" i="1" s="1"/>
  <c r="H74" i="1" s="1"/>
  <c r="F72" i="1"/>
  <c r="F42" i="1"/>
  <c r="F40" i="1"/>
  <c r="F23" i="1"/>
  <c r="F15" i="1"/>
  <c r="F4" i="1"/>
  <c r="I75" i="1" l="1"/>
  <c r="I77" i="1"/>
  <c r="I80" i="1"/>
  <c r="I82" i="1"/>
  <c r="I84" i="1"/>
  <c r="I87" i="1"/>
  <c r="I89" i="1"/>
  <c r="I91" i="1"/>
  <c r="I93" i="1"/>
  <c r="I96" i="1"/>
  <c r="I74" i="1"/>
  <c r="I76" i="1"/>
  <c r="I78" i="1"/>
  <c r="I81" i="1"/>
  <c r="I83" i="1"/>
  <c r="I86" i="1"/>
  <c r="I88" i="1"/>
  <c r="I90" i="1"/>
  <c r="I92" i="1"/>
  <c r="I94" i="1"/>
  <c r="I97" i="1"/>
</calcChain>
</file>

<file path=xl/sharedStrings.xml><?xml version="1.0" encoding="utf-8"?>
<sst xmlns="http://schemas.openxmlformats.org/spreadsheetml/2006/main" count="302" uniqueCount="239">
  <si>
    <t>№</t>
  </si>
  <si>
    <t>Вид работ</t>
  </si>
  <si>
    <t>Периодичность</t>
  </si>
  <si>
    <t>Годовая плата (рублей)</t>
  </si>
  <si>
    <r>
      <rPr>
        <b/>
        <sz val="9"/>
        <rFont val="Times New Roman CYR"/>
        <family val="1"/>
        <charset val="1"/>
      </rP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</t>
    </r>
  </si>
  <si>
    <t>I.  Содержание помещений общего пользования</t>
  </si>
  <si>
    <t>1.</t>
  </si>
  <si>
    <t>Работы по уборке лестничных клеток</t>
  </si>
  <si>
    <t>1.1.</t>
  </si>
  <si>
    <t>Влажное подметание лестничных площадок и маршей нижних трех этажей</t>
  </si>
  <si>
    <t>4 раза в неделю</t>
  </si>
  <si>
    <t>1.2.</t>
  </si>
  <si>
    <t>Влажное подметание лестничных площадок и маршей выше третьего этажа</t>
  </si>
  <si>
    <t>1 раз в неделю</t>
  </si>
  <si>
    <t>1.3.</t>
  </si>
  <si>
    <t>Влажная протирка подоконников, оконных решеток, перил, чердачных лестниц, шкафов для электросчетчиков и слаботочных устройств</t>
  </si>
  <si>
    <t>2 раза в год</t>
  </si>
  <si>
    <t>1.4.</t>
  </si>
  <si>
    <t>Мытье лестничных площадок и маршей</t>
  </si>
  <si>
    <t>1.5.</t>
  </si>
  <si>
    <t>Обметание пыли с потолков</t>
  </si>
  <si>
    <t>2 раз в год</t>
  </si>
  <si>
    <t>1.6.</t>
  </si>
  <si>
    <t>Мытье стен, дверей, окон</t>
  </si>
  <si>
    <t>1.7.</t>
  </si>
  <si>
    <t>Влажная протирка почтовых ящиков</t>
  </si>
  <si>
    <t>1 раз в месяц</t>
  </si>
  <si>
    <t>1.8.</t>
  </si>
  <si>
    <t>Очистка металлических решеток и приямков. Уборка площадки перед входом в подъезд</t>
  </si>
  <si>
    <t>1.9.</t>
  </si>
  <si>
    <t>Мытье пола кабины лифта</t>
  </si>
  <si>
    <t>5 раз в неделю</t>
  </si>
  <si>
    <t>II.  Уборка мусоропроводов</t>
  </si>
  <si>
    <t>2.</t>
  </si>
  <si>
    <t>Работы по уборке мусоропроводов</t>
  </si>
  <si>
    <t>2.1.</t>
  </si>
  <si>
    <t>Удаление мусора из мусороприемных камер</t>
  </si>
  <si>
    <t>2.2.</t>
  </si>
  <si>
    <t>Уборка мусороприемных камер</t>
  </si>
  <si>
    <t>2.3.</t>
  </si>
  <si>
    <t>Уборка вокруг загрузочных клапанов мусоропровода</t>
  </si>
  <si>
    <t>2.4.</t>
  </si>
  <si>
    <t>Мойка нижней части ствола и шибера мусоропровода</t>
  </si>
  <si>
    <t>2.5.</t>
  </si>
  <si>
    <t>Дезинфекция мусоросборников</t>
  </si>
  <si>
    <t>1 раз в квартал</t>
  </si>
  <si>
    <t>2.6.</t>
  </si>
  <si>
    <t>Устранение засорений</t>
  </si>
  <si>
    <t>По мере необходимости</t>
  </si>
  <si>
    <t>III.  Уборка придомовой территории</t>
  </si>
  <si>
    <t>3.</t>
  </si>
  <si>
    <t>Работы по уборке придомовой территории</t>
  </si>
  <si>
    <t>3.1.</t>
  </si>
  <si>
    <t>Холодный период</t>
  </si>
  <si>
    <t>3.1.1.</t>
  </si>
  <si>
    <t>Подметание свежевыпавшего снега толщиной до 2 см</t>
  </si>
  <si>
    <t>1 раз в сутки в дни снегопада</t>
  </si>
  <si>
    <t>3.1.2.</t>
  </si>
  <si>
    <t>Сдвигание свежевыпавшего снега толщиной слоя свыше 2 см</t>
  </si>
  <si>
    <t>Через 3 часа во время снегопада</t>
  </si>
  <si>
    <t>3.1.3.</t>
  </si>
  <si>
    <t>Посыпка территории песком или смесью песка с хлоридами</t>
  </si>
  <si>
    <t>2 раза в сутки во время гололеда</t>
  </si>
  <si>
    <t>3.1.4.</t>
  </si>
  <si>
    <t>Очистка территорий от снега наносного происхождения (или подметание территорий, свободных от снежного покрова)</t>
  </si>
  <si>
    <t>1 раз в двое суток в дни снегопада</t>
  </si>
  <si>
    <t>3.1.5.</t>
  </si>
  <si>
    <t>Очистка территорий от наледи и льда</t>
  </si>
  <si>
    <t>1 раз в 3 суток во время гололеда</t>
  </si>
  <si>
    <t>3.1.6.</t>
  </si>
  <si>
    <t>Очистка урн от мусора</t>
  </si>
  <si>
    <t>1 раз в сутки</t>
  </si>
  <si>
    <t>3.2.</t>
  </si>
  <si>
    <t>Теплый период</t>
  </si>
  <si>
    <t>3.2.1.</t>
  </si>
  <si>
    <t>Подметание территории в дни без осадков</t>
  </si>
  <si>
    <t>1 раз в 2-е суток</t>
  </si>
  <si>
    <t>3.2.2.</t>
  </si>
  <si>
    <t>Подметание территорий в дни с осадками до 2 см</t>
  </si>
  <si>
    <t>1 раз в 2-е суток (70% территорий)</t>
  </si>
  <si>
    <t>3.2.3.</t>
  </si>
  <si>
    <t>Подметание территорий в дни с осадками свыше 2 см</t>
  </si>
  <si>
    <t>1 раз в 2-е суток (50% территорий)</t>
  </si>
  <si>
    <t>3.2.4.</t>
  </si>
  <si>
    <t>3.2.5.</t>
  </si>
  <si>
    <t xml:space="preserve">Уборка газонов </t>
  </si>
  <si>
    <t>3.2.6.</t>
  </si>
  <si>
    <t>Поливка газонов, зеленых насаждений</t>
  </si>
  <si>
    <t>3.2.7.</t>
  </si>
  <si>
    <t>Сезонное выкашивание газонов</t>
  </si>
  <si>
    <t>3.2.8.</t>
  </si>
  <si>
    <t>Обрезка и снос деревьев и кустарников</t>
  </si>
  <si>
    <t>По действующим правилам</t>
  </si>
  <si>
    <t>3.3.</t>
  </si>
  <si>
    <t xml:space="preserve">Прочие материальные затраты на санитарное содержание </t>
  </si>
  <si>
    <t>Постоянно</t>
  </si>
  <si>
    <t>IV.  Ремонт и обслуживание конструктивных элементов и внешнее благоустройство</t>
  </si>
  <si>
    <t>4.</t>
  </si>
  <si>
    <t>Работы по ремонту и обслуживанию конструктивных элементов и внешнее благоустройство</t>
  </si>
  <si>
    <t>4.1.</t>
  </si>
  <si>
    <t>Профосмотры конструктивных элементов, в том числе:</t>
  </si>
  <si>
    <t>4.1.1.</t>
  </si>
  <si>
    <t>Общие и частичные осмотры кровельных покрытий</t>
  </si>
  <si>
    <t>6 раз год</t>
  </si>
  <si>
    <t>4.1.2.</t>
  </si>
  <si>
    <t>Общие и частичные осмотры конструктивных элементов</t>
  </si>
  <si>
    <t>4.2.</t>
  </si>
  <si>
    <t>Ремонт конструктивных элементов</t>
  </si>
  <si>
    <t>4.2.1.</t>
  </si>
  <si>
    <t>Ремонт кровельного покрытия и устранение течи</t>
  </si>
  <si>
    <t>4.2.2.</t>
  </si>
  <si>
    <t>Укрепление защитной решетки водопроводной воронки</t>
  </si>
  <si>
    <t>4.2.3.</t>
  </si>
  <si>
    <t>Прочистка водопремной воронки внутреннего водостока</t>
  </si>
  <si>
    <t>4.2.4.</t>
  </si>
  <si>
    <t>Восстановление поврежденных участков штукатурки и облицовки</t>
  </si>
  <si>
    <t>4.2.5.</t>
  </si>
  <si>
    <t>Смена или ремонт отмостки</t>
  </si>
  <si>
    <t>4.2.6.</t>
  </si>
  <si>
    <t>Восстановление приямков, входов в подвалы</t>
  </si>
  <si>
    <t>4.3.</t>
  </si>
  <si>
    <t>Техническое обслуживание конструктивных элементов</t>
  </si>
  <si>
    <t>4.3.1.</t>
  </si>
  <si>
    <t>Утепление подвалов и подъездов</t>
  </si>
  <si>
    <t>1 раз в год</t>
  </si>
  <si>
    <t>4.3.2.</t>
  </si>
  <si>
    <t>Укрепление козырьков, ограждений и перил крылец</t>
  </si>
  <si>
    <t>4.3.3.</t>
  </si>
  <si>
    <t>Закрытие слуховых окон, люков и входов на чердак</t>
  </si>
  <si>
    <t>4.3.4.</t>
  </si>
  <si>
    <t>Установка недостающих, частично разбитых и укрепление слабо укрепленных стекол в дверных и оконных заполнениях</t>
  </si>
  <si>
    <t>4.3.5.</t>
  </si>
  <si>
    <t>Установка или укрепление ручек и шпингалетов на оконных и дверных заполнениях</t>
  </si>
  <si>
    <t>4.3.6.</t>
  </si>
  <si>
    <t>Закрытие подвальных и чердачных дверей, металлических решеток и лазов на замки</t>
  </si>
  <si>
    <t>4.3.7.</t>
  </si>
  <si>
    <t>Смазывание подъездных дверей</t>
  </si>
  <si>
    <t>4.3.8.</t>
  </si>
  <si>
    <t>Смазывание замков тех. помещений</t>
  </si>
  <si>
    <t>4.3.9.</t>
  </si>
  <si>
    <t>Укрепление и регулировка доводчиков</t>
  </si>
  <si>
    <t>4.4.</t>
  </si>
  <si>
    <t>Внешнее благоустройство</t>
  </si>
  <si>
    <t>4.4.1.</t>
  </si>
  <si>
    <t>Частичный ремонт тротуарной плитки</t>
  </si>
  <si>
    <t>4.4.2.</t>
  </si>
  <si>
    <t>Окраска решетчатых ограждений, оград, МАФ</t>
  </si>
  <si>
    <t>4.4.3.</t>
  </si>
  <si>
    <t>Установка урн</t>
  </si>
  <si>
    <t>4.4.4.</t>
  </si>
  <si>
    <t>Окраска урн</t>
  </si>
  <si>
    <t>4.4.5.</t>
  </si>
  <si>
    <t>Ремонт скамеек, качель и т.д.</t>
  </si>
  <si>
    <t>4.4.6.</t>
  </si>
  <si>
    <t>Посадка деревьев, кустарников</t>
  </si>
  <si>
    <t>4.4.7.</t>
  </si>
  <si>
    <t>Подготовка к сезонной эксплуатации оборудования детских и спортивных площадок</t>
  </si>
  <si>
    <t>V.  Техническое обслуживание и ремонт внутридомового инженерного оборудования и МОП</t>
  </si>
  <si>
    <t>5.</t>
  </si>
  <si>
    <t>Работы по техническому обслуживанию и ремонту внутридомового инженерного оборудования и МОП</t>
  </si>
  <si>
    <t>5.1.</t>
  </si>
  <si>
    <t>Подготовка к сезонной эксплуатации</t>
  </si>
  <si>
    <t>5.1.1.</t>
  </si>
  <si>
    <t>Ремонт и тех.обслуживание задвижек ХВС и ГВС</t>
  </si>
  <si>
    <t>5.1.2.</t>
  </si>
  <si>
    <t>Прочистка ливнестоков</t>
  </si>
  <si>
    <t>5.1.3.</t>
  </si>
  <si>
    <t>Опрессовка и промывка трубопроводов системы  центрального отопления</t>
  </si>
  <si>
    <t>5.1.4.</t>
  </si>
  <si>
    <t>Ликвидация воздушных пробок в системе центрального отопления (наладка системы - стояки)</t>
  </si>
  <si>
    <t>5.1.5.</t>
  </si>
  <si>
    <t>Испытание трубопроводов системы центрального отопления (Наладка системы отопления)</t>
  </si>
  <si>
    <t>5.2.</t>
  </si>
  <si>
    <t>Общие и частичные осмотры и обследования</t>
  </si>
  <si>
    <t>5.2.1.</t>
  </si>
  <si>
    <t>Осмотр системы ЦО. Внутриквартирные устройства</t>
  </si>
  <si>
    <t>5.2.2.</t>
  </si>
  <si>
    <t>Осмотр систем ЦО. Устройства в подвальных помещениях (7 мес. Отопительного сезона)</t>
  </si>
  <si>
    <t>7 раз в год</t>
  </si>
  <si>
    <t>5.2.3.</t>
  </si>
  <si>
    <t>Общие и частичные осмотры общедомовой системы холодного и горячего водоснабжения и водоотведения в технических помещениях</t>
  </si>
  <si>
    <t>12 раз в год</t>
  </si>
  <si>
    <t>5.2.4.</t>
  </si>
  <si>
    <t>Общие и частичные осмотры линий электрических сетей, арматуры, электрооборудования на лестничных площадках, снятие показаний потребленных коммунальных ресурсов</t>
  </si>
  <si>
    <t>5.2.5.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</si>
  <si>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</si>
  <si>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</si>
  <si>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5.3.</t>
  </si>
  <si>
    <t>Техническое обслуживание внутридомовых инженерных сетей и МОП</t>
  </si>
  <si>
    <t>5.3.1.</t>
  </si>
  <si>
    <t>Ремонт электрощитов</t>
  </si>
  <si>
    <t>5.3.2.</t>
  </si>
  <si>
    <t>Ревизия вентилей в местах общего пользования</t>
  </si>
  <si>
    <t>5.3.3.</t>
  </si>
  <si>
    <t>Проверка и прочистка вентканалов</t>
  </si>
  <si>
    <t>5.3.4.</t>
  </si>
  <si>
    <t>Дератизация</t>
  </si>
  <si>
    <t>5.3.5.</t>
  </si>
  <si>
    <t>Аварийное обслуживание</t>
  </si>
  <si>
    <t>5.3.6.</t>
  </si>
  <si>
    <t>Очистка тех. этажей от мусора со сбором его в тару и отноской в установленное место</t>
  </si>
  <si>
    <t>5.3.7.</t>
  </si>
  <si>
    <t>Электроизмерения</t>
  </si>
  <si>
    <t>5.3.8.</t>
  </si>
  <si>
    <t>Очистка кровли от мусора и грязи</t>
  </si>
  <si>
    <t>5.3.9.</t>
  </si>
  <si>
    <t>Снятие показаний и обслуживание теплосчетчиков</t>
  </si>
  <si>
    <t>5.4.</t>
  </si>
  <si>
    <t>Мелкий ремонт</t>
  </si>
  <si>
    <t>5.4.1.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</si>
  <si>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</si>
  <si>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</si>
  <si>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5.4.2.</t>
  </si>
  <si>
    <t>Ремонт ВРУ</t>
  </si>
  <si>
    <t>VI.  Прочее</t>
  </si>
  <si>
    <t>6.1.</t>
  </si>
  <si>
    <t>Транспортные расходы</t>
  </si>
  <si>
    <t>6.2.</t>
  </si>
  <si>
    <t>Электроэнергия на ОДН</t>
  </si>
  <si>
    <t>6.3.</t>
  </si>
  <si>
    <t>Затраты на охрану труда работников РЭС</t>
  </si>
  <si>
    <t>Утилизация люминесцентных ламп</t>
  </si>
  <si>
    <t>6.5.</t>
  </si>
  <si>
    <t>Техобслуживание домофонов</t>
  </si>
  <si>
    <t>6.6.</t>
  </si>
  <si>
    <t>Непредвиденные работы по текущему ремонту общего имущества жилого дома</t>
  </si>
  <si>
    <t>6.7.</t>
  </si>
  <si>
    <t>Услуги ООО "РРКЦ"</t>
  </si>
  <si>
    <t>Затраты по управлению домом</t>
  </si>
  <si>
    <t>Итого</t>
  </si>
  <si>
    <t>7.</t>
  </si>
  <si>
    <t>Содержание и текущий ремонт лифта</t>
  </si>
  <si>
    <t>Захоронение ТБО (установлен Комиссией по регулированию цен)</t>
  </si>
  <si>
    <t>Холодное водоснабжение на ОДН</t>
  </si>
  <si>
    <t xml:space="preserve">Итого </t>
  </si>
  <si>
    <t>8.</t>
  </si>
  <si>
    <t>9.</t>
  </si>
  <si>
    <t>10.</t>
  </si>
  <si>
    <r>
      <t>пр. Ватутина, д. 13-А                                        Площадь, м</t>
    </r>
    <r>
      <rPr>
        <vertAlign val="superscript"/>
        <sz val="9"/>
        <rFont val="Arial Cyr"/>
        <family val="2"/>
        <charset val="20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</si>
</sst>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Times New Roman CYR"/>
      <family val="1"/>
      <charset val="1"/>
    </font>
    <font>
      <b/>
      <vertAlign val="superscript"/>
      <sz val="9"/>
      <name val="Arial Cyr"/>
      <family val="2"/>
      <charset val="204"/>
    </font>
    <font>
      <b/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7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6" xfId="0" applyFont="1" applyBorder="1" applyAlignment="1">
      <alignment vertical="center" wrapText="1"/>
    </xf>
    <xf numFmtId="2" fontId="1" fillId="0" borderId="6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2" fontId="1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vertical="center"/>
    </xf>
    <xf numFmtId="2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2" fontId="1" fillId="0" borderId="15" xfId="0" applyNumberFormat="1" applyFont="1" applyBorder="1" applyAlignment="1">
      <alignment horizontal="center" vertical="center"/>
    </xf>
    <xf numFmtId="2" fontId="4" fillId="0" borderId="0" xfId="0" applyNumberFormat="1" applyFont="1"/>
    <xf numFmtId="2" fontId="6" fillId="0" borderId="3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11"/>
  <sheetViews>
    <sheetView windowProtection="1" tabSelected="1" zoomScaleNormal="100" workbookViewId="0">
      <pane xSplit="2" ySplit="1" topLeftCell="C2" activePane="bottomRight" state="frozen"/>
      <selection pane="topRight" activeCell="C1" sqref="C1"/>
      <selection pane="bottomLeft" activeCell="A95" sqref="A95"/>
      <selection pane="bottomRight" activeCell="L4" sqref="L3:L4"/>
    </sheetView>
  </sheetViews>
  <sheetFormatPr defaultRowHeight="12.75"/>
  <cols>
    <col min="1" max="1" width="7.140625" style="3"/>
    <col min="2" max="2" width="40.5703125" style="4"/>
    <col min="3" max="3" width="14" style="4" customWidth="1"/>
    <col min="4" max="4" width="14.7109375" style="4" customWidth="1"/>
    <col min="5" max="6" width="0" style="4" hidden="1" customWidth="1"/>
    <col min="7" max="8" width="9.140625" style="4" hidden="1" customWidth="1"/>
    <col min="9" max="9" width="9.140625" style="4"/>
    <col min="10" max="249" width="8.5703125" style="4"/>
    <col min="250" max="250" width="4.5703125" style="4"/>
    <col min="251" max="251" width="20" style="4"/>
    <col min="252" max="252" width="15.28515625" style="4"/>
    <col min="253" max="253" width="9.7109375" style="4"/>
    <col min="254" max="1025" width="8.5703125" style="4"/>
  </cols>
  <sheetData>
    <row r="1" spans="1:1024" s="7" customFormat="1" ht="73.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4</v>
      </c>
      <c r="G1" s="6" t="s">
        <v>4</v>
      </c>
      <c r="H1" s="6" t="s">
        <v>4</v>
      </c>
      <c r="I1" s="6" t="s">
        <v>4</v>
      </c>
    </row>
    <row r="2" spans="1:1024" ht="25.5">
      <c r="A2" s="8"/>
      <c r="B2" s="9" t="s">
        <v>238</v>
      </c>
      <c r="C2" s="9">
        <v>5764.2</v>
      </c>
      <c r="D2" s="10"/>
      <c r="E2" s="10"/>
      <c r="F2" s="10"/>
      <c r="G2" s="10"/>
      <c r="H2" s="10"/>
      <c r="I2" s="10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2.75" customHeight="1">
      <c r="A3" s="40" t="s">
        <v>5</v>
      </c>
      <c r="B3" s="41"/>
      <c r="C3" s="41"/>
      <c r="D3" s="41"/>
      <c r="E3" s="41"/>
      <c r="F3" s="41"/>
      <c r="G3" s="41"/>
      <c r="H3" s="41"/>
      <c r="I3" s="41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>
      <c r="A4" s="8" t="s">
        <v>6</v>
      </c>
      <c r="B4" s="9" t="s">
        <v>7</v>
      </c>
      <c r="C4" s="9"/>
      <c r="D4" s="10">
        <f>I4*12*C$2</f>
        <v>118499.57953666559</v>
      </c>
      <c r="E4" s="10">
        <v>1.38</v>
      </c>
      <c r="F4" s="10">
        <f>E4*1.065</f>
        <v>1.4696999999999998</v>
      </c>
      <c r="G4" s="10">
        <v>1.53</v>
      </c>
      <c r="H4" s="10">
        <f>G4*1.0808</f>
        <v>1.653624</v>
      </c>
      <c r="I4" s="10">
        <f>H4*1.036</f>
        <v>1.713154464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24">
      <c r="A5" s="8" t="s">
        <v>8</v>
      </c>
      <c r="B5" s="9" t="s">
        <v>9</v>
      </c>
      <c r="C5" s="12" t="s">
        <v>10</v>
      </c>
      <c r="D5" s="10"/>
      <c r="E5" s="10"/>
      <c r="F5" s="10"/>
      <c r="G5" s="10"/>
      <c r="H5" s="10"/>
      <c r="I5" s="10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4">
      <c r="A6" s="8" t="s">
        <v>11</v>
      </c>
      <c r="B6" s="9" t="s">
        <v>12</v>
      </c>
      <c r="C6" s="12" t="s">
        <v>13</v>
      </c>
      <c r="D6" s="10"/>
      <c r="E6" s="10"/>
      <c r="F6" s="10"/>
      <c r="G6" s="10"/>
      <c r="H6" s="10"/>
      <c r="I6" s="10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36">
      <c r="A7" s="13" t="s">
        <v>14</v>
      </c>
      <c r="B7" s="9" t="s">
        <v>15</v>
      </c>
      <c r="C7" s="12" t="s">
        <v>16</v>
      </c>
      <c r="D7" s="10"/>
      <c r="E7" s="10"/>
      <c r="F7" s="10"/>
      <c r="G7" s="10"/>
      <c r="H7" s="10"/>
      <c r="I7" s="10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>
      <c r="A8" s="8" t="s">
        <v>17</v>
      </c>
      <c r="B8" s="9" t="s">
        <v>18</v>
      </c>
      <c r="C8" s="12" t="s">
        <v>16</v>
      </c>
      <c r="D8" s="10"/>
      <c r="E8" s="10"/>
      <c r="F8" s="10"/>
      <c r="G8" s="10"/>
      <c r="H8" s="10"/>
      <c r="I8" s="10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>
      <c r="A9" s="8" t="s">
        <v>19</v>
      </c>
      <c r="B9" s="9" t="s">
        <v>20</v>
      </c>
      <c r="C9" s="12" t="s">
        <v>21</v>
      </c>
      <c r="D9" s="10"/>
      <c r="E9" s="10"/>
      <c r="F9" s="10"/>
      <c r="G9" s="10"/>
      <c r="H9" s="10"/>
      <c r="I9" s="10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>
      <c r="A10" s="8" t="s">
        <v>22</v>
      </c>
      <c r="B10" s="9" t="s">
        <v>23</v>
      </c>
      <c r="C10" s="12" t="s">
        <v>16</v>
      </c>
      <c r="D10" s="10"/>
      <c r="E10" s="10"/>
      <c r="F10" s="10"/>
      <c r="G10" s="10"/>
      <c r="H10" s="10"/>
      <c r="I10" s="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>
      <c r="A11" s="8" t="s">
        <v>24</v>
      </c>
      <c r="B11" s="9" t="s">
        <v>25</v>
      </c>
      <c r="C11" s="12" t="s">
        <v>26</v>
      </c>
      <c r="D11" s="10"/>
      <c r="E11" s="10"/>
      <c r="F11" s="10"/>
      <c r="G11" s="10"/>
      <c r="H11" s="10"/>
      <c r="I11" s="10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24">
      <c r="A12" s="14" t="s">
        <v>27</v>
      </c>
      <c r="B12" s="15" t="s">
        <v>28</v>
      </c>
      <c r="C12" s="14" t="s">
        <v>13</v>
      </c>
      <c r="D12" s="10"/>
      <c r="E12" s="16"/>
      <c r="F12" s="10"/>
      <c r="G12" s="10"/>
      <c r="H12" s="10"/>
      <c r="I12" s="10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>
      <c r="A13" s="14" t="s">
        <v>29</v>
      </c>
      <c r="B13" s="15" t="s">
        <v>30</v>
      </c>
      <c r="C13" s="14" t="s">
        <v>31</v>
      </c>
      <c r="D13" s="10"/>
      <c r="E13" s="16"/>
      <c r="F13" s="10"/>
      <c r="G13" s="10"/>
      <c r="H13" s="10"/>
      <c r="I13" s="10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2.75" customHeight="1">
      <c r="A14" s="40" t="s">
        <v>32</v>
      </c>
      <c r="B14" s="41"/>
      <c r="C14" s="41"/>
      <c r="D14" s="41"/>
      <c r="E14" s="41"/>
      <c r="F14" s="41"/>
      <c r="G14" s="41"/>
      <c r="H14" s="41"/>
      <c r="I14" s="42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>
      <c r="A15" s="14" t="s">
        <v>33</v>
      </c>
      <c r="B15" s="15" t="s">
        <v>34</v>
      </c>
      <c r="C15" s="14"/>
      <c r="D15" s="10">
        <f t="shared" ref="D15:D42" si="0">I15*12*C$2</f>
        <v>65833.099742591992</v>
      </c>
      <c r="E15" s="14">
        <v>0.77</v>
      </c>
      <c r="F15" s="10">
        <f>E15*1.065</f>
        <v>0.82004999999999995</v>
      </c>
      <c r="G15" s="10">
        <v>0.85</v>
      </c>
      <c r="H15" s="10">
        <f t="shared" ref="H15:H42" si="1">G15*1.0808</f>
        <v>0.91867999999999994</v>
      </c>
      <c r="I15" s="10">
        <f t="shared" ref="I15:I42" si="2">H15*1.036</f>
        <v>0.95175248000000001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>
      <c r="A16" s="14" t="s">
        <v>35</v>
      </c>
      <c r="B16" s="15" t="s">
        <v>36</v>
      </c>
      <c r="C16" s="14" t="s">
        <v>31</v>
      </c>
      <c r="D16" s="10"/>
      <c r="E16" s="16"/>
      <c r="F16" s="10"/>
      <c r="G16" s="10"/>
      <c r="H16" s="10"/>
      <c r="I16" s="10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>
      <c r="A17" s="14" t="s">
        <v>37</v>
      </c>
      <c r="B17" s="15" t="s">
        <v>38</v>
      </c>
      <c r="C17" s="14" t="s">
        <v>31</v>
      </c>
      <c r="D17" s="10"/>
      <c r="E17" s="16"/>
      <c r="F17" s="10"/>
      <c r="G17" s="10"/>
      <c r="H17" s="10"/>
      <c r="I17" s="10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24">
      <c r="A18" s="14" t="s">
        <v>39</v>
      </c>
      <c r="B18" s="15" t="s">
        <v>40</v>
      </c>
      <c r="C18" s="14" t="s">
        <v>31</v>
      </c>
      <c r="D18" s="10"/>
      <c r="E18" s="16"/>
      <c r="F18" s="10"/>
      <c r="G18" s="10"/>
      <c r="H18" s="10"/>
      <c r="I18" s="10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24">
      <c r="A19" s="14" t="s">
        <v>41</v>
      </c>
      <c r="B19" s="15" t="s">
        <v>42</v>
      </c>
      <c r="C19" s="14" t="s">
        <v>26</v>
      </c>
      <c r="D19" s="10"/>
      <c r="E19" s="16"/>
      <c r="F19" s="10"/>
      <c r="G19" s="10"/>
      <c r="H19" s="10"/>
      <c r="I19" s="10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>
      <c r="A20" s="14" t="s">
        <v>43</v>
      </c>
      <c r="B20" s="15" t="s">
        <v>44</v>
      </c>
      <c r="C20" s="14" t="s">
        <v>45</v>
      </c>
      <c r="D20" s="10"/>
      <c r="E20" s="16"/>
      <c r="F20" s="10"/>
      <c r="G20" s="10"/>
      <c r="H20" s="10"/>
      <c r="I20" s="1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4">
      <c r="A21" s="14" t="s">
        <v>46</v>
      </c>
      <c r="B21" s="15" t="s">
        <v>47</v>
      </c>
      <c r="C21" s="12" t="s">
        <v>48</v>
      </c>
      <c r="D21" s="10"/>
      <c r="E21" s="16"/>
      <c r="F21" s="10"/>
      <c r="G21" s="10"/>
      <c r="H21" s="10"/>
      <c r="I21" s="10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2.75" customHeight="1">
      <c r="A22" s="40" t="s">
        <v>49</v>
      </c>
      <c r="B22" s="41"/>
      <c r="C22" s="41"/>
      <c r="D22" s="41"/>
      <c r="E22" s="41"/>
      <c r="F22" s="41"/>
      <c r="G22" s="41"/>
      <c r="H22" s="41"/>
      <c r="I22" s="4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>
      <c r="A23" s="8" t="s">
        <v>50</v>
      </c>
      <c r="B23" s="9" t="s">
        <v>51</v>
      </c>
      <c r="C23" s="9"/>
      <c r="D23" s="10">
        <f t="shared" si="0"/>
        <v>161871.97466119679</v>
      </c>
      <c r="E23" s="10">
        <v>1.6</v>
      </c>
      <c r="F23" s="10">
        <f>E23*1.065</f>
        <v>1.704</v>
      </c>
      <c r="G23" s="10">
        <v>2.09</v>
      </c>
      <c r="H23" s="10">
        <f t="shared" si="1"/>
        <v>2.2588719999999998</v>
      </c>
      <c r="I23" s="10">
        <f t="shared" si="2"/>
        <v>2.3401913919999999</v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>
      <c r="A24" s="8" t="s">
        <v>52</v>
      </c>
      <c r="B24" s="9" t="s">
        <v>53</v>
      </c>
      <c r="C24" s="9"/>
      <c r="D24" s="10"/>
      <c r="E24" s="10"/>
      <c r="F24" s="10"/>
      <c r="G24" s="10"/>
      <c r="H24" s="10"/>
      <c r="I24" s="10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4">
      <c r="A25" s="17" t="s">
        <v>54</v>
      </c>
      <c r="B25" s="9" t="s">
        <v>55</v>
      </c>
      <c r="C25" s="9" t="s">
        <v>56</v>
      </c>
      <c r="D25" s="10"/>
      <c r="E25" s="10"/>
      <c r="F25" s="10"/>
      <c r="G25" s="10"/>
      <c r="H25" s="10"/>
      <c r="I25" s="10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36">
      <c r="A26" s="8" t="s">
        <v>57</v>
      </c>
      <c r="B26" s="9" t="s">
        <v>58</v>
      </c>
      <c r="C26" s="9" t="s">
        <v>59</v>
      </c>
      <c r="D26" s="10"/>
      <c r="E26" s="10"/>
      <c r="F26" s="10"/>
      <c r="G26" s="10"/>
      <c r="H26" s="10"/>
      <c r="I26" s="10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36">
      <c r="A27" s="8" t="s">
        <v>60</v>
      </c>
      <c r="B27" s="9" t="s">
        <v>61</v>
      </c>
      <c r="C27" s="9" t="s">
        <v>62</v>
      </c>
      <c r="D27" s="10"/>
      <c r="E27" s="10"/>
      <c r="F27" s="10"/>
      <c r="G27" s="10"/>
      <c r="H27" s="10"/>
      <c r="I27" s="10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36">
      <c r="A28" s="8" t="s">
        <v>63</v>
      </c>
      <c r="B28" s="9" t="s">
        <v>64</v>
      </c>
      <c r="C28" s="9" t="s">
        <v>65</v>
      </c>
      <c r="D28" s="10"/>
      <c r="E28" s="10"/>
      <c r="F28" s="10"/>
      <c r="G28" s="10"/>
      <c r="H28" s="10"/>
      <c r="I28" s="10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36">
      <c r="A29" s="8" t="s">
        <v>66</v>
      </c>
      <c r="B29" s="9" t="s">
        <v>67</v>
      </c>
      <c r="C29" s="9" t="s">
        <v>68</v>
      </c>
      <c r="D29" s="10"/>
      <c r="E29" s="10"/>
      <c r="F29" s="10"/>
      <c r="G29" s="10"/>
      <c r="H29" s="10"/>
      <c r="I29" s="10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>
      <c r="A30" s="8" t="s">
        <v>69</v>
      </c>
      <c r="B30" s="9" t="s">
        <v>70</v>
      </c>
      <c r="C30" s="9" t="s">
        <v>71</v>
      </c>
      <c r="D30" s="10"/>
      <c r="E30" s="10"/>
      <c r="F30" s="10"/>
      <c r="G30" s="10"/>
      <c r="H30" s="10"/>
      <c r="I30" s="1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>
      <c r="A31" s="8" t="s">
        <v>72</v>
      </c>
      <c r="B31" s="9" t="s">
        <v>73</v>
      </c>
      <c r="C31" s="9"/>
      <c r="D31" s="10"/>
      <c r="E31" s="10"/>
      <c r="F31" s="10"/>
      <c r="G31" s="10"/>
      <c r="H31" s="10"/>
      <c r="I31" s="10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24">
      <c r="A32" s="8" t="s">
        <v>74</v>
      </c>
      <c r="B32" s="9" t="s">
        <v>75</v>
      </c>
      <c r="C32" s="9" t="s">
        <v>76</v>
      </c>
      <c r="D32" s="10"/>
      <c r="E32" s="10"/>
      <c r="F32" s="10"/>
      <c r="G32" s="10"/>
      <c r="H32" s="10"/>
      <c r="I32" s="10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36">
      <c r="A33" s="8" t="s">
        <v>77</v>
      </c>
      <c r="B33" s="9" t="s">
        <v>78</v>
      </c>
      <c r="C33" s="9" t="s">
        <v>79</v>
      </c>
      <c r="D33" s="10"/>
      <c r="E33" s="10"/>
      <c r="F33" s="10"/>
      <c r="G33" s="10"/>
      <c r="H33" s="10"/>
      <c r="I33" s="10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36">
      <c r="A34" s="8" t="s">
        <v>80</v>
      </c>
      <c r="B34" s="9" t="s">
        <v>81</v>
      </c>
      <c r="C34" s="9" t="s">
        <v>82</v>
      </c>
      <c r="D34" s="10"/>
      <c r="E34" s="10"/>
      <c r="F34" s="10"/>
      <c r="G34" s="10"/>
      <c r="H34" s="10"/>
      <c r="I34" s="10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>
      <c r="A35" s="8" t="s">
        <v>83</v>
      </c>
      <c r="B35" s="9" t="s">
        <v>70</v>
      </c>
      <c r="C35" s="9" t="s">
        <v>71</v>
      </c>
      <c r="D35" s="10"/>
      <c r="E35" s="10"/>
      <c r="F35" s="10"/>
      <c r="G35" s="10"/>
      <c r="H35" s="10"/>
      <c r="I35" s="10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4">
      <c r="A36" s="8" t="s">
        <v>84</v>
      </c>
      <c r="B36" s="9" t="s">
        <v>85</v>
      </c>
      <c r="C36" s="9" t="s">
        <v>76</v>
      </c>
      <c r="D36" s="10"/>
      <c r="E36" s="10"/>
      <c r="F36" s="10"/>
      <c r="G36" s="10"/>
      <c r="H36" s="10"/>
      <c r="I36" s="10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4">
      <c r="A37" s="17" t="s">
        <v>86</v>
      </c>
      <c r="B37" s="9" t="s">
        <v>87</v>
      </c>
      <c r="C37" s="9" t="s">
        <v>76</v>
      </c>
      <c r="D37" s="10"/>
      <c r="E37" s="10"/>
      <c r="F37" s="10"/>
      <c r="G37" s="10"/>
      <c r="H37" s="10"/>
      <c r="I37" s="10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>
      <c r="A38" s="17" t="s">
        <v>88</v>
      </c>
      <c r="B38" s="9" t="s">
        <v>89</v>
      </c>
      <c r="C38" s="9"/>
      <c r="D38" s="10"/>
      <c r="E38" s="10"/>
      <c r="F38" s="10"/>
      <c r="G38" s="10"/>
      <c r="H38" s="10"/>
      <c r="I38" s="10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36">
      <c r="A39" s="8" t="s">
        <v>90</v>
      </c>
      <c r="B39" s="9" t="s">
        <v>91</v>
      </c>
      <c r="C39" s="9" t="s">
        <v>92</v>
      </c>
      <c r="D39" s="10"/>
      <c r="E39" s="10"/>
      <c r="F39" s="10"/>
      <c r="G39" s="10"/>
      <c r="H39" s="10"/>
      <c r="I39" s="10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24">
      <c r="A40" s="8" t="s">
        <v>93</v>
      </c>
      <c r="B40" s="9" t="s">
        <v>94</v>
      </c>
      <c r="C40" s="9" t="s">
        <v>95</v>
      </c>
      <c r="D40" s="10">
        <f t="shared" si="0"/>
        <v>13166.619948518401</v>
      </c>
      <c r="E40" s="10">
        <v>0.15</v>
      </c>
      <c r="F40" s="10">
        <f>E40*1.065</f>
        <v>0.15974999999999998</v>
      </c>
      <c r="G40" s="10">
        <v>0.17</v>
      </c>
      <c r="H40" s="10">
        <f t="shared" si="1"/>
        <v>0.18373600000000001</v>
      </c>
      <c r="I40" s="10">
        <f t="shared" si="2"/>
        <v>0.19035049600000001</v>
      </c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12.75" customHeight="1">
      <c r="A41" s="40" t="s">
        <v>96</v>
      </c>
      <c r="B41" s="41"/>
      <c r="C41" s="41"/>
      <c r="D41" s="41"/>
      <c r="E41" s="41"/>
      <c r="F41" s="41"/>
      <c r="G41" s="41"/>
      <c r="H41" s="41"/>
      <c r="I41" s="42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36">
      <c r="A42" s="11" t="s">
        <v>97</v>
      </c>
      <c r="B42" s="11" t="s">
        <v>98</v>
      </c>
      <c r="C42" s="11"/>
      <c r="D42" s="10">
        <f t="shared" si="0"/>
        <v>92940.846695423985</v>
      </c>
      <c r="E42" s="18">
        <v>1.08</v>
      </c>
      <c r="F42" s="10">
        <f>E42*1.065</f>
        <v>1.1502000000000001</v>
      </c>
      <c r="G42" s="10">
        <v>1.2</v>
      </c>
      <c r="H42" s="10">
        <f t="shared" si="1"/>
        <v>1.2969599999999999</v>
      </c>
      <c r="I42" s="10">
        <f t="shared" si="2"/>
        <v>1.3436505599999999</v>
      </c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12.75" customHeight="1">
      <c r="A43" s="11" t="s">
        <v>99</v>
      </c>
      <c r="B43" s="11" t="s">
        <v>100</v>
      </c>
      <c r="C43" s="11"/>
      <c r="D43" s="10"/>
      <c r="E43" s="11"/>
      <c r="F43" s="10"/>
      <c r="G43" s="10"/>
      <c r="H43" s="10"/>
      <c r="I43" s="10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24">
      <c r="A44" s="19" t="s">
        <v>101</v>
      </c>
      <c r="B44" s="20" t="s">
        <v>102</v>
      </c>
      <c r="C44" s="19" t="s">
        <v>103</v>
      </c>
      <c r="D44" s="10"/>
      <c r="E44" s="9"/>
      <c r="F44" s="10"/>
      <c r="G44" s="10"/>
      <c r="H44" s="10"/>
      <c r="I44" s="10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24">
      <c r="A45" s="19" t="s">
        <v>104</v>
      </c>
      <c r="B45" s="20" t="s">
        <v>105</v>
      </c>
      <c r="C45" s="19" t="s">
        <v>21</v>
      </c>
      <c r="D45" s="10"/>
      <c r="E45" s="9"/>
      <c r="F45" s="10"/>
      <c r="G45" s="10"/>
      <c r="H45" s="10"/>
      <c r="I45" s="10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12.75" customHeight="1">
      <c r="A46" s="11" t="s">
        <v>106</v>
      </c>
      <c r="B46" s="11" t="s">
        <v>107</v>
      </c>
      <c r="C46" s="11"/>
      <c r="D46" s="10"/>
      <c r="E46" s="11"/>
      <c r="F46" s="10"/>
      <c r="G46" s="10"/>
      <c r="H46" s="10"/>
      <c r="I46" s="10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24">
      <c r="A47" s="11" t="s">
        <v>108</v>
      </c>
      <c r="B47" s="20" t="s">
        <v>109</v>
      </c>
      <c r="C47" s="19" t="s">
        <v>48</v>
      </c>
      <c r="D47" s="10"/>
      <c r="E47" s="11"/>
      <c r="F47" s="10"/>
      <c r="G47" s="10"/>
      <c r="H47" s="10"/>
      <c r="I47" s="10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24">
      <c r="A48" s="19" t="s">
        <v>110</v>
      </c>
      <c r="B48" s="20" t="s">
        <v>111</v>
      </c>
      <c r="C48" s="19" t="s">
        <v>16</v>
      </c>
      <c r="D48" s="10"/>
      <c r="E48" s="9"/>
      <c r="F48" s="10"/>
      <c r="G48" s="10"/>
      <c r="H48" s="10"/>
      <c r="I48" s="10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24">
      <c r="A49" s="19" t="s">
        <v>112</v>
      </c>
      <c r="B49" s="20" t="s">
        <v>113</v>
      </c>
      <c r="C49" s="19" t="s">
        <v>48</v>
      </c>
      <c r="D49" s="10"/>
      <c r="E49" s="9"/>
      <c r="F49" s="10"/>
      <c r="G49" s="10"/>
      <c r="H49" s="10"/>
      <c r="I49" s="10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t="24">
      <c r="A50" s="19" t="s">
        <v>114</v>
      </c>
      <c r="B50" s="20" t="s">
        <v>115</v>
      </c>
      <c r="C50" s="19" t="s">
        <v>48</v>
      </c>
      <c r="D50" s="10"/>
      <c r="E50" s="9"/>
      <c r="F50" s="10"/>
      <c r="G50" s="10"/>
      <c r="H50" s="10"/>
      <c r="I50" s="1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24">
      <c r="A51" s="19" t="s">
        <v>116</v>
      </c>
      <c r="B51" s="20" t="s">
        <v>117</v>
      </c>
      <c r="C51" s="19" t="s">
        <v>48</v>
      </c>
      <c r="D51" s="10"/>
      <c r="E51" s="9"/>
      <c r="F51" s="10"/>
      <c r="G51" s="10"/>
      <c r="H51" s="10"/>
      <c r="I51" s="10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24">
      <c r="A52" s="19" t="s">
        <v>118</v>
      </c>
      <c r="B52" s="20" t="s">
        <v>119</v>
      </c>
      <c r="C52" s="19" t="s">
        <v>48</v>
      </c>
      <c r="D52" s="10"/>
      <c r="E52" s="9"/>
      <c r="F52" s="10"/>
      <c r="G52" s="10"/>
      <c r="H52" s="10"/>
      <c r="I52" s="10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12.75" customHeight="1">
      <c r="A53" s="11" t="s">
        <v>120</v>
      </c>
      <c r="B53" s="11" t="s">
        <v>121</v>
      </c>
      <c r="C53" s="11"/>
      <c r="D53" s="10"/>
      <c r="E53" s="11"/>
      <c r="F53" s="10"/>
      <c r="G53" s="10"/>
      <c r="H53" s="10"/>
      <c r="I53" s="10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>
      <c r="A54" s="19" t="s">
        <v>122</v>
      </c>
      <c r="B54" s="20" t="s">
        <v>123</v>
      </c>
      <c r="C54" s="19" t="s">
        <v>124</v>
      </c>
      <c r="D54" s="10"/>
      <c r="E54" s="9"/>
      <c r="F54" s="10"/>
      <c r="G54" s="10"/>
      <c r="H54" s="10"/>
      <c r="I54" s="10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24">
      <c r="A55" s="19" t="s">
        <v>125</v>
      </c>
      <c r="B55" s="20" t="s">
        <v>126</v>
      </c>
      <c r="C55" s="19" t="s">
        <v>124</v>
      </c>
      <c r="D55" s="10"/>
      <c r="E55" s="9"/>
      <c r="F55" s="10"/>
      <c r="G55" s="10"/>
      <c r="H55" s="10"/>
      <c r="I55" s="10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24">
      <c r="A56" s="19" t="s">
        <v>127</v>
      </c>
      <c r="B56" s="20" t="s">
        <v>128</v>
      </c>
      <c r="C56" s="19" t="s">
        <v>48</v>
      </c>
      <c r="D56" s="10"/>
      <c r="E56" s="9"/>
      <c r="F56" s="10"/>
      <c r="G56" s="10"/>
      <c r="H56" s="10"/>
      <c r="I56" s="10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36">
      <c r="A57" s="19" t="s">
        <v>129</v>
      </c>
      <c r="B57" s="20" t="s">
        <v>130</v>
      </c>
      <c r="C57" s="19" t="s">
        <v>48</v>
      </c>
      <c r="D57" s="10"/>
      <c r="E57" s="9"/>
      <c r="F57" s="10"/>
      <c r="G57" s="10"/>
      <c r="H57" s="10"/>
      <c r="I57" s="10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36">
      <c r="A58" s="19" t="s">
        <v>131</v>
      </c>
      <c r="B58" s="20" t="s">
        <v>132</v>
      </c>
      <c r="C58" s="19" t="s">
        <v>48</v>
      </c>
      <c r="D58" s="10"/>
      <c r="E58" s="9"/>
      <c r="F58" s="10"/>
      <c r="G58" s="10"/>
      <c r="H58" s="10"/>
      <c r="I58" s="10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24">
      <c r="A59" s="19" t="s">
        <v>133</v>
      </c>
      <c r="B59" s="20" t="s">
        <v>134</v>
      </c>
      <c r="C59" s="19" t="s">
        <v>48</v>
      </c>
      <c r="D59" s="10"/>
      <c r="E59" s="9"/>
      <c r="F59" s="10"/>
      <c r="G59" s="10"/>
      <c r="H59" s="10"/>
      <c r="I59" s="10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>
      <c r="A60" s="19" t="s">
        <v>135</v>
      </c>
      <c r="B60" s="20" t="s">
        <v>136</v>
      </c>
      <c r="C60" s="19" t="s">
        <v>16</v>
      </c>
      <c r="D60" s="10"/>
      <c r="E60" s="9"/>
      <c r="F60" s="10"/>
      <c r="G60" s="10"/>
      <c r="H60" s="10"/>
      <c r="I60" s="1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>
      <c r="A61" s="19" t="s">
        <v>137</v>
      </c>
      <c r="B61" s="20" t="s">
        <v>138</v>
      </c>
      <c r="C61" s="19" t="s">
        <v>124</v>
      </c>
      <c r="D61" s="10"/>
      <c r="E61" s="9"/>
      <c r="F61" s="10"/>
      <c r="G61" s="10"/>
      <c r="H61" s="10"/>
      <c r="I61" s="10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>
      <c r="A62" s="19" t="s">
        <v>139</v>
      </c>
      <c r="B62" s="20" t="s">
        <v>140</v>
      </c>
      <c r="C62" s="19" t="s">
        <v>16</v>
      </c>
      <c r="D62" s="10"/>
      <c r="E62" s="9"/>
      <c r="F62" s="10"/>
      <c r="G62" s="10"/>
      <c r="H62" s="10"/>
      <c r="I62" s="10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t="12.75" customHeight="1">
      <c r="A63" s="11" t="s">
        <v>141</v>
      </c>
      <c r="B63" s="11" t="s">
        <v>142</v>
      </c>
      <c r="C63" s="11"/>
      <c r="D63" s="10"/>
      <c r="E63" s="11"/>
      <c r="F63" s="10"/>
      <c r="G63" s="10"/>
      <c r="H63" s="10"/>
      <c r="I63" s="10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24">
      <c r="A64" s="19" t="s">
        <v>143</v>
      </c>
      <c r="B64" s="20" t="s">
        <v>144</v>
      </c>
      <c r="C64" s="19" t="s">
        <v>48</v>
      </c>
      <c r="D64" s="10"/>
      <c r="E64" s="19"/>
      <c r="F64" s="10"/>
      <c r="G64" s="10"/>
      <c r="H64" s="10"/>
      <c r="I64" s="10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>
      <c r="A65" s="19" t="s">
        <v>145</v>
      </c>
      <c r="B65" s="20" t="s">
        <v>146</v>
      </c>
      <c r="C65" s="19" t="s">
        <v>124</v>
      </c>
      <c r="D65" s="10"/>
      <c r="E65" s="19"/>
      <c r="F65" s="10"/>
      <c r="G65" s="10"/>
      <c r="H65" s="10"/>
      <c r="I65" s="10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t="24">
      <c r="A66" s="19" t="s">
        <v>147</v>
      </c>
      <c r="B66" s="20" t="s">
        <v>148</v>
      </c>
      <c r="C66" s="19" t="s">
        <v>48</v>
      </c>
      <c r="D66" s="10"/>
      <c r="E66" s="19"/>
      <c r="F66" s="10"/>
      <c r="G66" s="10"/>
      <c r="H66" s="10"/>
      <c r="I66" s="10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>
      <c r="A67" s="19" t="s">
        <v>149</v>
      </c>
      <c r="B67" s="20" t="s">
        <v>150</v>
      </c>
      <c r="C67" s="19" t="s">
        <v>124</v>
      </c>
      <c r="D67" s="10"/>
      <c r="E67" s="19"/>
      <c r="F67" s="10"/>
      <c r="G67" s="10"/>
      <c r="H67" s="10"/>
      <c r="I67" s="10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>
      <c r="A68" s="19" t="s">
        <v>151</v>
      </c>
      <c r="B68" s="20" t="s">
        <v>152</v>
      </c>
      <c r="C68" s="19" t="s">
        <v>95</v>
      </c>
      <c r="D68" s="10"/>
      <c r="E68" s="19"/>
      <c r="F68" s="10"/>
      <c r="G68" s="10"/>
      <c r="H68" s="10"/>
      <c r="I68" s="10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24">
      <c r="A69" s="19" t="s">
        <v>153</v>
      </c>
      <c r="B69" s="20" t="s">
        <v>154</v>
      </c>
      <c r="C69" s="19" t="s">
        <v>48</v>
      </c>
      <c r="D69" s="10"/>
      <c r="E69" s="19"/>
      <c r="F69" s="10"/>
      <c r="G69" s="10"/>
      <c r="H69" s="10"/>
      <c r="I69" s="10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24">
      <c r="A70" s="19" t="s">
        <v>155</v>
      </c>
      <c r="B70" s="20" t="s">
        <v>156</v>
      </c>
      <c r="C70" s="19" t="s">
        <v>124</v>
      </c>
      <c r="D70" s="10"/>
      <c r="E70" s="19"/>
      <c r="F70" s="10"/>
      <c r="G70" s="10"/>
      <c r="H70" s="10"/>
      <c r="I70" s="1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12.75" customHeight="1">
      <c r="A71" s="40" t="s">
        <v>157</v>
      </c>
      <c r="B71" s="41"/>
      <c r="C71" s="41"/>
      <c r="D71" s="41"/>
      <c r="E71" s="41"/>
      <c r="F71" s="41"/>
      <c r="G71" s="41"/>
      <c r="H71" s="41"/>
      <c r="I71" s="42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36">
      <c r="A72" s="11" t="s">
        <v>158</v>
      </c>
      <c r="B72" s="11" t="s">
        <v>159</v>
      </c>
      <c r="C72" s="11"/>
      <c r="D72" s="10">
        <f t="shared" ref="D72:D111" si="3">I72*12*C$2</f>
        <v>169118.86118400001</v>
      </c>
      <c r="E72" s="18">
        <v>1.98</v>
      </c>
      <c r="F72" s="10">
        <f t="shared" ref="F72:F78" si="4">E72*1.065</f>
        <v>2.1086999999999998</v>
      </c>
      <c r="G72" s="10">
        <v>2.2000000000000002</v>
      </c>
      <c r="H72" s="10">
        <v>2.36</v>
      </c>
      <c r="I72" s="10">
        <f t="shared" ref="I72:I110" si="5">H72*1.036</f>
        <v>2.44496</v>
      </c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12.75" customHeight="1">
      <c r="A73" s="11" t="s">
        <v>160</v>
      </c>
      <c r="B73" s="11" t="s">
        <v>161</v>
      </c>
      <c r="C73" s="11"/>
      <c r="D73" s="10"/>
      <c r="E73" s="11"/>
      <c r="F73" s="10"/>
      <c r="G73" s="10"/>
      <c r="H73" s="10"/>
      <c r="I73" s="10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24">
      <c r="A74" s="19" t="s">
        <v>162</v>
      </c>
      <c r="B74" s="21" t="s">
        <v>163</v>
      </c>
      <c r="C74" s="19" t="s">
        <v>124</v>
      </c>
      <c r="D74" s="10">
        <f t="shared" si="3"/>
        <v>20198.102303148768</v>
      </c>
      <c r="E74" s="22">
        <v>0.23499999999999999</v>
      </c>
      <c r="F74" s="10">
        <f t="shared" si="4"/>
        <v>0.25027499999999997</v>
      </c>
      <c r="G74" s="10">
        <f t="shared" ref="G74:G97" si="6">F74*1.042</f>
        <v>0.26078654999999995</v>
      </c>
      <c r="H74" s="10">
        <f t="shared" ref="H74:H110" si="7">G74*1.0808</f>
        <v>0.28185810323999994</v>
      </c>
      <c r="I74" s="10">
        <f t="shared" si="5"/>
        <v>0.29200499495663995</v>
      </c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>
      <c r="A75" s="19" t="s">
        <v>164</v>
      </c>
      <c r="B75" s="21" t="s">
        <v>165</v>
      </c>
      <c r="C75" s="19" t="s">
        <v>124</v>
      </c>
      <c r="D75" s="10">
        <f t="shared" si="3"/>
        <v>14439.494412463802</v>
      </c>
      <c r="E75" s="22">
        <v>0.16800000000000001</v>
      </c>
      <c r="F75" s="10">
        <f t="shared" si="4"/>
        <v>0.17892</v>
      </c>
      <c r="G75" s="10">
        <f t="shared" si="6"/>
        <v>0.18643464000000001</v>
      </c>
      <c r="H75" s="10">
        <f t="shared" si="7"/>
        <v>0.201498558912</v>
      </c>
      <c r="I75" s="10">
        <f t="shared" si="5"/>
        <v>0.20875250703283199</v>
      </c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t="24">
      <c r="A76" s="19" t="s">
        <v>166</v>
      </c>
      <c r="B76" s="21" t="s">
        <v>167</v>
      </c>
      <c r="C76" s="19" t="s">
        <v>124</v>
      </c>
      <c r="D76" s="10">
        <f t="shared" si="3"/>
        <v>4813.1648041546005</v>
      </c>
      <c r="E76" s="22">
        <v>5.6000000000000001E-2</v>
      </c>
      <c r="F76" s="10">
        <f t="shared" si="4"/>
        <v>5.9639999999999999E-2</v>
      </c>
      <c r="G76" s="10">
        <f t="shared" si="6"/>
        <v>6.214488E-2</v>
      </c>
      <c r="H76" s="10">
        <f t="shared" si="7"/>
        <v>6.7166186303999995E-2</v>
      </c>
      <c r="I76" s="10">
        <f t="shared" si="5"/>
        <v>6.9584169010943997E-2</v>
      </c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36">
      <c r="A77" s="19" t="s">
        <v>168</v>
      </c>
      <c r="B77" s="21" t="s">
        <v>169</v>
      </c>
      <c r="C77" s="19" t="s">
        <v>124</v>
      </c>
      <c r="D77" s="10">
        <f t="shared" si="3"/>
        <v>429.74685751380372</v>
      </c>
      <c r="E77" s="22">
        <v>5.0000000000000001E-3</v>
      </c>
      <c r="F77" s="10">
        <f t="shared" si="4"/>
        <v>5.3249999999999999E-3</v>
      </c>
      <c r="G77" s="10">
        <f t="shared" si="6"/>
        <v>5.5486500000000005E-3</v>
      </c>
      <c r="H77" s="10">
        <f t="shared" si="7"/>
        <v>5.9969809200000005E-3</v>
      </c>
      <c r="I77" s="10">
        <f t="shared" si="5"/>
        <v>6.2128722331200011E-3</v>
      </c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36">
      <c r="A78" s="19" t="s">
        <v>170</v>
      </c>
      <c r="B78" s="21" t="s">
        <v>171</v>
      </c>
      <c r="C78" s="19" t="s">
        <v>124</v>
      </c>
      <c r="D78" s="10">
        <f t="shared" si="3"/>
        <v>1375.1899440441716</v>
      </c>
      <c r="E78" s="22">
        <v>1.6E-2</v>
      </c>
      <c r="F78" s="10">
        <f t="shared" si="4"/>
        <v>1.704E-2</v>
      </c>
      <c r="G78" s="10">
        <f t="shared" si="6"/>
        <v>1.7755679999999999E-2</v>
      </c>
      <c r="H78" s="10">
        <f t="shared" si="7"/>
        <v>1.9190338943999997E-2</v>
      </c>
      <c r="I78" s="10">
        <f t="shared" si="5"/>
        <v>1.9881191145983999E-2</v>
      </c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12.75" customHeight="1">
      <c r="A79" s="11" t="s">
        <v>172</v>
      </c>
      <c r="B79" s="11" t="s">
        <v>173</v>
      </c>
      <c r="C79" s="11"/>
      <c r="D79" s="10"/>
      <c r="E79" s="11"/>
      <c r="F79" s="10"/>
      <c r="G79" s="10"/>
      <c r="H79" s="10"/>
      <c r="I79" s="10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24">
      <c r="A80" s="19" t="s">
        <v>174</v>
      </c>
      <c r="B80" s="15" t="s">
        <v>175</v>
      </c>
      <c r="C80" s="19" t="s">
        <v>124</v>
      </c>
      <c r="D80" s="10">
        <f t="shared" si="3"/>
        <v>12806.45635391135</v>
      </c>
      <c r="E80" s="22">
        <v>0.14899999999999999</v>
      </c>
      <c r="F80" s="10">
        <f t="shared" ref="F80:F94" si="8">E80*1.065</f>
        <v>0.15868499999999999</v>
      </c>
      <c r="G80" s="10">
        <f t="shared" si="6"/>
        <v>0.16534977000000001</v>
      </c>
      <c r="H80" s="10">
        <f t="shared" si="7"/>
        <v>0.178710031416</v>
      </c>
      <c r="I80" s="10">
        <f t="shared" si="5"/>
        <v>0.18514359254697602</v>
      </c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ht="24">
      <c r="A81" s="19" t="s">
        <v>176</v>
      </c>
      <c r="B81" s="15" t="s">
        <v>177</v>
      </c>
      <c r="C81" s="19" t="s">
        <v>178</v>
      </c>
      <c r="D81" s="10">
        <f t="shared" si="3"/>
        <v>3266.0761171049076</v>
      </c>
      <c r="E81" s="22">
        <v>3.7999999999999999E-2</v>
      </c>
      <c r="F81" s="10">
        <f t="shared" si="8"/>
        <v>4.0469999999999999E-2</v>
      </c>
      <c r="G81" s="10">
        <f t="shared" si="6"/>
        <v>4.2169739999999997E-2</v>
      </c>
      <c r="H81" s="10">
        <f t="shared" si="7"/>
        <v>4.5577054991999995E-2</v>
      </c>
      <c r="I81" s="10">
        <f t="shared" si="5"/>
        <v>4.7217828971711999E-2</v>
      </c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ht="36">
      <c r="A82" s="19" t="s">
        <v>179</v>
      </c>
      <c r="B82" s="20" t="s">
        <v>180</v>
      </c>
      <c r="C82" s="19" t="s">
        <v>181</v>
      </c>
      <c r="D82" s="10">
        <f t="shared" si="3"/>
        <v>5586.7091476794476</v>
      </c>
      <c r="E82" s="22">
        <v>6.5000000000000002E-2</v>
      </c>
      <c r="F82" s="10">
        <f t="shared" si="8"/>
        <v>6.9224999999999995E-2</v>
      </c>
      <c r="G82" s="10">
        <f t="shared" si="6"/>
        <v>7.2132450000000001E-2</v>
      </c>
      <c r="H82" s="10">
        <f t="shared" si="7"/>
        <v>7.7960751960000005E-2</v>
      </c>
      <c r="I82" s="10">
        <f t="shared" si="5"/>
        <v>8.0767339030560006E-2</v>
      </c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60">
      <c r="A83" s="19" t="s">
        <v>182</v>
      </c>
      <c r="B83" s="20" t="s">
        <v>183</v>
      </c>
      <c r="C83" s="19" t="s">
        <v>181</v>
      </c>
      <c r="D83" s="10">
        <f t="shared" si="3"/>
        <v>3609.8736031159506</v>
      </c>
      <c r="E83" s="22">
        <v>4.2000000000000003E-2</v>
      </c>
      <c r="F83" s="10">
        <f t="shared" si="8"/>
        <v>4.4729999999999999E-2</v>
      </c>
      <c r="G83" s="10">
        <f t="shared" si="6"/>
        <v>4.6608660000000003E-2</v>
      </c>
      <c r="H83" s="10">
        <f t="shared" si="7"/>
        <v>5.0374639727999999E-2</v>
      </c>
      <c r="I83" s="10">
        <f t="shared" si="5"/>
        <v>5.2188126758207998E-2</v>
      </c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48">
      <c r="A84" s="19" t="s">
        <v>184</v>
      </c>
      <c r="B84" s="20" t="s">
        <v>185</v>
      </c>
      <c r="C84" s="19" t="s">
        <v>186</v>
      </c>
      <c r="D84" s="10">
        <f t="shared" si="3"/>
        <v>36356.584145667788</v>
      </c>
      <c r="E84" s="22">
        <v>0.42299999999999999</v>
      </c>
      <c r="F84" s="10">
        <f t="shared" si="8"/>
        <v>0.45049499999999998</v>
      </c>
      <c r="G84" s="10">
        <f t="shared" si="6"/>
        <v>0.46941579</v>
      </c>
      <c r="H84" s="10">
        <f t="shared" si="7"/>
        <v>0.50734458583200004</v>
      </c>
      <c r="I84" s="10">
        <f t="shared" si="5"/>
        <v>0.52560899092195201</v>
      </c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12.75" customHeight="1">
      <c r="A85" s="11" t="s">
        <v>187</v>
      </c>
      <c r="B85" s="11" t="s">
        <v>188</v>
      </c>
      <c r="C85" s="11"/>
      <c r="D85" s="10"/>
      <c r="E85" s="11"/>
      <c r="F85" s="10"/>
      <c r="G85" s="10"/>
      <c r="H85" s="10"/>
      <c r="I85" s="10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>
      <c r="A86" s="19" t="s">
        <v>189</v>
      </c>
      <c r="B86" s="20" t="s">
        <v>190</v>
      </c>
      <c r="C86" s="19" t="s">
        <v>124</v>
      </c>
      <c r="D86" s="10">
        <f t="shared" si="3"/>
        <v>10829.620809347853</v>
      </c>
      <c r="E86" s="22">
        <v>0.126</v>
      </c>
      <c r="F86" s="10">
        <f t="shared" si="8"/>
        <v>0.13419</v>
      </c>
      <c r="G86" s="10">
        <f t="shared" si="6"/>
        <v>0.13982598000000002</v>
      </c>
      <c r="H86" s="10">
        <f t="shared" si="7"/>
        <v>0.15112391918400001</v>
      </c>
      <c r="I86" s="10">
        <f t="shared" si="5"/>
        <v>0.15656438027462402</v>
      </c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ht="24">
      <c r="A87" s="19" t="s">
        <v>191</v>
      </c>
      <c r="B87" s="15" t="s">
        <v>192</v>
      </c>
      <c r="C87" s="19" t="s">
        <v>124</v>
      </c>
      <c r="D87" s="10">
        <f t="shared" si="3"/>
        <v>3953.671089126994</v>
      </c>
      <c r="E87" s="22">
        <v>4.5999999999999999E-2</v>
      </c>
      <c r="F87" s="10">
        <f t="shared" si="8"/>
        <v>4.8989999999999999E-2</v>
      </c>
      <c r="G87" s="10">
        <f t="shared" si="6"/>
        <v>5.1047580000000002E-2</v>
      </c>
      <c r="H87" s="10">
        <f t="shared" si="7"/>
        <v>5.5172224464000004E-2</v>
      </c>
      <c r="I87" s="10">
        <f t="shared" si="5"/>
        <v>5.7158424544704003E-2</v>
      </c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>
      <c r="A88" s="19" t="s">
        <v>193</v>
      </c>
      <c r="B88" s="20" t="s">
        <v>194</v>
      </c>
      <c r="C88" s="19" t="s">
        <v>124</v>
      </c>
      <c r="D88" s="10">
        <f t="shared" si="3"/>
        <v>1718.9874300552149</v>
      </c>
      <c r="E88" s="22">
        <v>0.02</v>
      </c>
      <c r="F88" s="10">
        <f t="shared" si="8"/>
        <v>2.1299999999999999E-2</v>
      </c>
      <c r="G88" s="10">
        <f t="shared" si="6"/>
        <v>2.2194600000000002E-2</v>
      </c>
      <c r="H88" s="10">
        <f t="shared" si="7"/>
        <v>2.3987923680000002E-2</v>
      </c>
      <c r="I88" s="10">
        <f t="shared" si="5"/>
        <v>2.4851488932480004E-2</v>
      </c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>
      <c r="A89" s="19" t="s">
        <v>195</v>
      </c>
      <c r="B89" s="9" t="s">
        <v>196</v>
      </c>
      <c r="C89" s="19" t="s">
        <v>124</v>
      </c>
      <c r="D89" s="10">
        <f t="shared" si="3"/>
        <v>1718.9874300552149</v>
      </c>
      <c r="E89" s="22">
        <v>0.02</v>
      </c>
      <c r="F89" s="10">
        <f t="shared" si="8"/>
        <v>2.1299999999999999E-2</v>
      </c>
      <c r="G89" s="10">
        <f t="shared" si="6"/>
        <v>2.2194600000000002E-2</v>
      </c>
      <c r="H89" s="10">
        <f t="shared" si="7"/>
        <v>2.3987923680000002E-2</v>
      </c>
      <c r="I89" s="10">
        <f t="shared" si="5"/>
        <v>2.4851488932480004E-2</v>
      </c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>
      <c r="A90" s="19" t="s">
        <v>197</v>
      </c>
      <c r="B90" s="9" t="s">
        <v>198</v>
      </c>
      <c r="C90" s="19" t="s">
        <v>95</v>
      </c>
      <c r="D90" s="10">
        <f t="shared" si="3"/>
        <v>24925.317735800614</v>
      </c>
      <c r="E90" s="22">
        <v>0.28999999999999998</v>
      </c>
      <c r="F90" s="10">
        <f t="shared" si="8"/>
        <v>0.30884999999999996</v>
      </c>
      <c r="G90" s="10">
        <f t="shared" si="6"/>
        <v>0.32182169999999999</v>
      </c>
      <c r="H90" s="10">
        <f t="shared" si="7"/>
        <v>0.34782489336</v>
      </c>
      <c r="I90" s="10">
        <f t="shared" si="5"/>
        <v>0.36034658952095999</v>
      </c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ht="24">
      <c r="A91" s="23" t="s">
        <v>199</v>
      </c>
      <c r="B91" s="9" t="s">
        <v>200</v>
      </c>
      <c r="C91" s="19" t="s">
        <v>124</v>
      </c>
      <c r="D91" s="10">
        <f t="shared" si="3"/>
        <v>945.44308653036785</v>
      </c>
      <c r="E91" s="22">
        <v>1.0999999999999999E-2</v>
      </c>
      <c r="F91" s="10">
        <f t="shared" si="8"/>
        <v>1.1714999999999998E-2</v>
      </c>
      <c r="G91" s="10">
        <f t="shared" si="6"/>
        <v>1.2207029999999999E-2</v>
      </c>
      <c r="H91" s="10">
        <f t="shared" si="7"/>
        <v>1.3193358023999999E-2</v>
      </c>
      <c r="I91" s="10">
        <f t="shared" si="5"/>
        <v>1.3668318912863998E-2</v>
      </c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>
      <c r="A92" s="19" t="s">
        <v>201</v>
      </c>
      <c r="B92" s="9" t="s">
        <v>202</v>
      </c>
      <c r="C92" s="19" t="s">
        <v>124</v>
      </c>
      <c r="D92" s="10">
        <f t="shared" si="3"/>
        <v>6875.9497202208595</v>
      </c>
      <c r="E92" s="22">
        <v>0.08</v>
      </c>
      <c r="F92" s="10">
        <f t="shared" si="8"/>
        <v>8.5199999999999998E-2</v>
      </c>
      <c r="G92" s="10">
        <f t="shared" si="6"/>
        <v>8.8778400000000007E-2</v>
      </c>
      <c r="H92" s="10">
        <f t="shared" si="7"/>
        <v>9.5951694720000008E-2</v>
      </c>
      <c r="I92" s="10">
        <f t="shared" si="5"/>
        <v>9.9405955729920017E-2</v>
      </c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>
      <c r="A93" s="19" t="s">
        <v>203</v>
      </c>
      <c r="B93" s="9" t="s">
        <v>204</v>
      </c>
      <c r="C93" s="19" t="s">
        <v>124</v>
      </c>
      <c r="D93" s="10">
        <f t="shared" si="3"/>
        <v>945.44308653036785</v>
      </c>
      <c r="E93" s="22">
        <v>1.0999999999999999E-2</v>
      </c>
      <c r="F93" s="10">
        <f t="shared" si="8"/>
        <v>1.1714999999999998E-2</v>
      </c>
      <c r="G93" s="10">
        <f t="shared" si="6"/>
        <v>1.2207029999999999E-2</v>
      </c>
      <c r="H93" s="10">
        <f t="shared" si="7"/>
        <v>1.3193358023999999E-2</v>
      </c>
      <c r="I93" s="10">
        <f t="shared" si="5"/>
        <v>1.3668318912863998E-2</v>
      </c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ht="24">
      <c r="A94" s="19" t="s">
        <v>205</v>
      </c>
      <c r="B94" s="9" t="s">
        <v>206</v>
      </c>
      <c r="C94" s="19" t="s">
        <v>178</v>
      </c>
      <c r="D94" s="10">
        <f t="shared" si="3"/>
        <v>13064.30446841963</v>
      </c>
      <c r="E94" s="22">
        <v>0.152</v>
      </c>
      <c r="F94" s="10">
        <f t="shared" si="8"/>
        <v>0.16188</v>
      </c>
      <c r="G94" s="10">
        <f t="shared" si="6"/>
        <v>0.16867895999999999</v>
      </c>
      <c r="H94" s="10">
        <f t="shared" si="7"/>
        <v>0.18230821996799998</v>
      </c>
      <c r="I94" s="10">
        <f t="shared" si="5"/>
        <v>0.188871315886848</v>
      </c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 s="24" customFormat="1" ht="12.75" customHeight="1">
      <c r="A95" s="11" t="s">
        <v>207</v>
      </c>
      <c r="B95" s="2" t="s">
        <v>208</v>
      </c>
      <c r="C95" s="2"/>
      <c r="D95" s="10"/>
      <c r="E95" s="2"/>
      <c r="F95" s="10"/>
      <c r="G95" s="10"/>
      <c r="H95" s="10"/>
      <c r="I95" s="10"/>
    </row>
    <row r="96" spans="1:1024" ht="48">
      <c r="A96" s="19" t="s">
        <v>209</v>
      </c>
      <c r="B96" s="9" t="s">
        <v>210</v>
      </c>
      <c r="C96" s="19" t="s">
        <v>211</v>
      </c>
      <c r="D96" s="10">
        <f t="shared" si="3"/>
        <v>945.44308653036785</v>
      </c>
      <c r="E96" s="22">
        <v>1.0999999999999999E-2</v>
      </c>
      <c r="F96" s="10">
        <f>E96*1.065</f>
        <v>1.1714999999999998E-2</v>
      </c>
      <c r="G96" s="10">
        <f t="shared" si="6"/>
        <v>1.2207029999999999E-2</v>
      </c>
      <c r="H96" s="10">
        <f t="shared" si="7"/>
        <v>1.3193358023999999E-2</v>
      </c>
      <c r="I96" s="10">
        <f t="shared" si="5"/>
        <v>1.3668318912863998E-2</v>
      </c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>
      <c r="A97" s="19" t="s">
        <v>212</v>
      </c>
      <c r="B97" s="9" t="s">
        <v>213</v>
      </c>
      <c r="C97" s="19" t="s">
        <v>124</v>
      </c>
      <c r="D97" s="10">
        <f t="shared" si="3"/>
        <v>601.64560051932506</v>
      </c>
      <c r="E97" s="22">
        <v>7.0000000000000001E-3</v>
      </c>
      <c r="F97" s="10">
        <f>E97*1.065</f>
        <v>7.4549999999999998E-3</v>
      </c>
      <c r="G97" s="10">
        <f t="shared" si="6"/>
        <v>7.7681099999999999E-3</v>
      </c>
      <c r="H97" s="10">
        <f t="shared" si="7"/>
        <v>8.3957732879999993E-3</v>
      </c>
      <c r="I97" s="10">
        <f t="shared" si="5"/>
        <v>8.6980211263679996E-3</v>
      </c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ht="12.75" customHeight="1">
      <c r="A98" s="40" t="s">
        <v>214</v>
      </c>
      <c r="B98" s="41"/>
      <c r="C98" s="41"/>
      <c r="D98" s="41"/>
      <c r="E98" s="41"/>
      <c r="F98" s="41"/>
      <c r="G98" s="41"/>
      <c r="H98" s="41"/>
      <c r="I98" s="42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>
      <c r="A99" s="8" t="s">
        <v>215</v>
      </c>
      <c r="B99" s="9" t="s">
        <v>216</v>
      </c>
      <c r="C99" s="9" t="s">
        <v>95</v>
      </c>
      <c r="D99" s="10">
        <f t="shared" si="3"/>
        <v>26644.305165855822</v>
      </c>
      <c r="E99" s="10">
        <v>0.31</v>
      </c>
      <c r="F99" s="10">
        <f>E99*1.065</f>
        <v>0.33015</v>
      </c>
      <c r="G99" s="10">
        <v>0.3440163</v>
      </c>
      <c r="H99" s="10">
        <f t="shared" si="7"/>
        <v>0.37181281703999997</v>
      </c>
      <c r="I99" s="10">
        <f t="shared" si="5"/>
        <v>0.38519807845343995</v>
      </c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>
      <c r="A100" s="8" t="s">
        <v>217</v>
      </c>
      <c r="B100" s="9" t="s">
        <v>220</v>
      </c>
      <c r="C100" s="9" t="s">
        <v>95</v>
      </c>
      <c r="D100" s="10">
        <f t="shared" si="3"/>
        <v>3437.9748601104297</v>
      </c>
      <c r="E100" s="10">
        <v>0.04</v>
      </c>
      <c r="F100" s="10">
        <f t="shared" ref="F100:F104" si="9">E100*1.065</f>
        <v>4.2599999999999999E-2</v>
      </c>
      <c r="G100" s="10">
        <v>4.4389200000000004E-2</v>
      </c>
      <c r="H100" s="10">
        <f t="shared" si="7"/>
        <v>4.7975847360000004E-2</v>
      </c>
      <c r="I100" s="10">
        <f t="shared" si="5"/>
        <v>4.9702977864960009E-2</v>
      </c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ht="24">
      <c r="A101" s="8" t="s">
        <v>219</v>
      </c>
      <c r="B101" s="9" t="s">
        <v>221</v>
      </c>
      <c r="C101" s="9" t="s">
        <v>48</v>
      </c>
      <c r="D101" s="10">
        <f t="shared" si="3"/>
        <v>1718.9874300552149</v>
      </c>
      <c r="E101" s="10">
        <v>0.02</v>
      </c>
      <c r="F101" s="10">
        <f t="shared" si="9"/>
        <v>2.1299999999999999E-2</v>
      </c>
      <c r="G101" s="10">
        <v>2.2194600000000002E-2</v>
      </c>
      <c r="H101" s="10">
        <f t="shared" si="7"/>
        <v>2.3987923680000002E-2</v>
      </c>
      <c r="I101" s="10">
        <f t="shared" si="5"/>
        <v>2.4851488932480004E-2</v>
      </c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24">
      <c r="A102" s="8" t="s">
        <v>222</v>
      </c>
      <c r="B102" s="9" t="s">
        <v>225</v>
      </c>
      <c r="C102" s="9" t="s">
        <v>48</v>
      </c>
      <c r="D102" s="10">
        <f t="shared" si="3"/>
        <v>6875.9497202208595</v>
      </c>
      <c r="E102" s="10">
        <v>0.08</v>
      </c>
      <c r="F102" s="10">
        <f t="shared" si="9"/>
        <v>8.5199999999999998E-2</v>
      </c>
      <c r="G102" s="10">
        <v>8.8778400000000007E-2</v>
      </c>
      <c r="H102" s="10">
        <f t="shared" si="7"/>
        <v>9.5951694720000008E-2</v>
      </c>
      <c r="I102" s="10">
        <f t="shared" si="5"/>
        <v>9.9405955729920017E-2</v>
      </c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>
      <c r="A103" s="8" t="s">
        <v>224</v>
      </c>
      <c r="B103" s="9" t="s">
        <v>227</v>
      </c>
      <c r="C103" s="9" t="s">
        <v>95</v>
      </c>
      <c r="D103" s="10">
        <f t="shared" si="3"/>
        <v>16330.380585524537</v>
      </c>
      <c r="E103" s="10">
        <v>0.19</v>
      </c>
      <c r="F103" s="10">
        <f t="shared" si="9"/>
        <v>0.20235</v>
      </c>
      <c r="G103" s="10">
        <v>0.2108487</v>
      </c>
      <c r="H103" s="10">
        <f t="shared" si="7"/>
        <v>0.22788527495999999</v>
      </c>
      <c r="I103" s="10">
        <f t="shared" si="5"/>
        <v>0.23608914485856</v>
      </c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ht="13.5" thickBot="1">
      <c r="A104" s="8" t="s">
        <v>226</v>
      </c>
      <c r="B104" s="25" t="s">
        <v>228</v>
      </c>
      <c r="C104" s="25" t="s">
        <v>95</v>
      </c>
      <c r="D104" s="10">
        <f t="shared" si="3"/>
        <v>205971.44456442821</v>
      </c>
      <c r="E104" s="26">
        <v>2.39642758246129</v>
      </c>
      <c r="F104" s="10">
        <f t="shared" si="9"/>
        <v>2.5521953753212738</v>
      </c>
      <c r="G104" s="10">
        <v>2.6593875810847676</v>
      </c>
      <c r="H104" s="10">
        <f t="shared" si="7"/>
        <v>2.8742660976364167</v>
      </c>
      <c r="I104" s="10">
        <f t="shared" si="5"/>
        <v>2.9777396771513276</v>
      </c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s="24" customFormat="1" thickBot="1">
      <c r="A105" s="1" t="s">
        <v>229</v>
      </c>
      <c r="B105" s="1"/>
      <c r="C105" s="1"/>
      <c r="D105" s="38">
        <f t="shared" si="3"/>
        <v>882410.02409459185</v>
      </c>
      <c r="E105" s="39">
        <v>11.87</v>
      </c>
      <c r="F105" s="38">
        <v>12.59</v>
      </c>
      <c r="G105" s="38">
        <v>13.13</v>
      </c>
      <c r="H105" s="38">
        <f>H104+H103+H102+H101+H100+H99+H72+H42+H40+H23+H15+H4</f>
        <v>12.313751655396418</v>
      </c>
      <c r="I105" s="38">
        <f t="shared" si="5"/>
        <v>12.75704671499069</v>
      </c>
      <c r="J105" s="37"/>
    </row>
    <row r="106" spans="1:1024" ht="13.5" thickBot="1">
      <c r="A106" s="8" t="s">
        <v>230</v>
      </c>
      <c r="B106" s="9" t="s">
        <v>223</v>
      </c>
      <c r="C106" s="9" t="s">
        <v>95</v>
      </c>
      <c r="D106" s="10">
        <f t="shared" si="3"/>
        <v>35627.324566579198</v>
      </c>
      <c r="E106" s="10">
        <v>0.43</v>
      </c>
      <c r="F106" s="10">
        <f>E106*1.065</f>
        <v>0.45794999999999997</v>
      </c>
      <c r="G106" s="10">
        <v>0.46</v>
      </c>
      <c r="H106" s="10">
        <f>G106*1.0808</f>
        <v>0.497168</v>
      </c>
      <c r="I106" s="10">
        <f>H106*1.036</f>
        <v>0.515066048</v>
      </c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>
      <c r="A107" s="27" t="s">
        <v>235</v>
      </c>
      <c r="B107" s="28" t="s">
        <v>231</v>
      </c>
      <c r="C107" s="28" t="s">
        <v>95</v>
      </c>
      <c r="D107" s="10">
        <f t="shared" si="3"/>
        <v>295861.69531376637</v>
      </c>
      <c r="E107" s="29">
        <v>3.45</v>
      </c>
      <c r="F107" s="10">
        <f>E107*1.065</f>
        <v>3.6742499999999998</v>
      </c>
      <c r="G107" s="10">
        <v>3.82</v>
      </c>
      <c r="H107" s="10">
        <f t="shared" si="7"/>
        <v>4.1286559999999994</v>
      </c>
      <c r="I107" s="10">
        <f t="shared" si="5"/>
        <v>4.2772876159999997</v>
      </c>
    </row>
    <row r="108" spans="1:1024" ht="12.75" hidden="1" customHeight="1">
      <c r="A108" s="30">
        <v>8</v>
      </c>
      <c r="B108" s="31" t="s">
        <v>232</v>
      </c>
      <c r="C108" s="28"/>
      <c r="D108" s="10">
        <f t="shared" si="3"/>
        <v>0</v>
      </c>
      <c r="E108" s="32">
        <v>0.52</v>
      </c>
      <c r="F108" s="10">
        <v>0.56999999999999995</v>
      </c>
      <c r="G108" s="10"/>
      <c r="H108" s="10">
        <f t="shared" si="7"/>
        <v>0</v>
      </c>
      <c r="I108" s="10">
        <f t="shared" si="5"/>
        <v>0</v>
      </c>
    </row>
    <row r="109" spans="1:1024">
      <c r="A109" s="8" t="s">
        <v>236</v>
      </c>
      <c r="B109" s="9" t="s">
        <v>218</v>
      </c>
      <c r="C109" s="9" t="s">
        <v>95</v>
      </c>
      <c r="D109" s="10">
        <f t="shared" si="3"/>
        <v>76779.144</v>
      </c>
      <c r="E109" s="10">
        <v>1.18</v>
      </c>
      <c r="F109" s="10">
        <v>1.2</v>
      </c>
      <c r="G109" s="10">
        <v>1.26</v>
      </c>
      <c r="H109" s="10">
        <v>1.06</v>
      </c>
      <c r="I109" s="10">
        <v>1.1100000000000001</v>
      </c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ht="13.5" thickBot="1">
      <c r="A110" s="33" t="s">
        <v>237</v>
      </c>
      <c r="B110" s="34" t="s">
        <v>233</v>
      </c>
      <c r="C110" s="35"/>
      <c r="D110" s="10">
        <f t="shared" si="3"/>
        <v>2323.5211673856002</v>
      </c>
      <c r="E110" s="36">
        <v>0.03</v>
      </c>
      <c r="F110" s="10">
        <f>E110*1.065</f>
        <v>3.1949999999999999E-2</v>
      </c>
      <c r="G110" s="10">
        <v>0.03</v>
      </c>
      <c r="H110" s="10">
        <f t="shared" si="7"/>
        <v>3.2424000000000001E-2</v>
      </c>
      <c r="I110" s="10">
        <f t="shared" si="5"/>
        <v>3.3591264000000003E-2</v>
      </c>
    </row>
    <row r="111" spans="1:1024" ht="13.5" thickBot="1">
      <c r="A111" s="1" t="s">
        <v>234</v>
      </c>
      <c r="B111" s="1"/>
      <c r="C111" s="1"/>
      <c r="D111" s="38">
        <f t="shared" si="3"/>
        <v>1293001.7091423229</v>
      </c>
      <c r="E111" s="39">
        <f>SUM(E108:E110)</f>
        <v>1.73</v>
      </c>
      <c r="F111" s="38">
        <v>18.350000000000001</v>
      </c>
      <c r="G111" s="38">
        <f>G105+G107+G110</f>
        <v>16.98</v>
      </c>
      <c r="H111" s="38">
        <f>H105+H107+H109+H110+H106</f>
        <v>18.031999655396412</v>
      </c>
      <c r="I111" s="38">
        <f>I105+I106+I107+I110+I109</f>
        <v>18.692991642990687</v>
      </c>
    </row>
  </sheetData>
  <mergeCells count="6">
    <mergeCell ref="A98:I98"/>
    <mergeCell ref="A3:I3"/>
    <mergeCell ref="A14:I14"/>
    <mergeCell ref="A22:I22"/>
    <mergeCell ref="A41:I41"/>
    <mergeCell ref="A71:I71"/>
  </mergeCells>
  <pageMargins left="0.75" right="0.75" top="0.6" bottom="0.209722222222222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Зиборова Елена Юрьевна</cp:lastModifiedBy>
  <cp:revision>3</cp:revision>
  <cp:lastPrinted>2014-05-15T08:35:36Z</cp:lastPrinted>
  <dcterms:created xsi:type="dcterms:W3CDTF">2011-09-20T07:13:12Z</dcterms:created>
  <dcterms:modified xsi:type="dcterms:W3CDTF">2020-07-31T06:10:13Z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