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v\CorporateFS\Отделы\Жилищное Управление\Усова Д.В. - старший экономист\ВСЕ ПЕРЕЧНИ 2022\перечни Экомир 2021г\"/>
    </mc:Choice>
  </mc:AlternateContent>
  <workbookProtection lockWindows="1"/>
  <bookViews>
    <workbookView xWindow="0" yWindow="0" windowWidth="28800" windowHeight="12435" tabRatio="990"/>
  </bookViews>
  <sheets>
    <sheet name="Перечень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98" i="1" l="1"/>
  <c r="K97" i="1"/>
  <c r="K87" i="1"/>
  <c r="K88" i="1"/>
  <c r="K89" i="1"/>
  <c r="K90" i="1"/>
  <c r="K91" i="1"/>
  <c r="K92" i="1"/>
  <c r="K93" i="1"/>
  <c r="K94" i="1"/>
  <c r="K95" i="1"/>
  <c r="K86" i="1"/>
  <c r="K81" i="1"/>
  <c r="K82" i="1"/>
  <c r="K83" i="1"/>
  <c r="K84" i="1"/>
  <c r="K80" i="1"/>
  <c r="K75" i="1"/>
  <c r="K76" i="1"/>
  <c r="K77" i="1"/>
  <c r="K78" i="1"/>
  <c r="K74" i="1"/>
  <c r="K107" i="1"/>
  <c r="K42" i="1" l="1"/>
  <c r="K101" i="1"/>
  <c r="K102" i="1"/>
  <c r="K103" i="1"/>
  <c r="K104" i="1"/>
  <c r="K105" i="1"/>
  <c r="K106" i="1"/>
  <c r="K100" i="1"/>
  <c r="K72" i="1"/>
  <c r="K40" i="1"/>
  <c r="K23" i="1"/>
  <c r="K15" i="1"/>
  <c r="K4" i="1"/>
  <c r="K108" i="1"/>
  <c r="K111" i="1"/>
  <c r="J4" i="1"/>
  <c r="J98" i="1" l="1"/>
  <c r="J42" i="1" l="1"/>
  <c r="D42" i="1" l="1"/>
  <c r="D109" i="1"/>
  <c r="D110" i="1"/>
  <c r="I106" i="1" l="1"/>
  <c r="I107" i="1"/>
  <c r="J107" i="1" s="1"/>
  <c r="D107" i="1" s="1"/>
  <c r="J106" i="1" l="1"/>
  <c r="I111" i="1"/>
  <c r="H15" i="1"/>
  <c r="I15" i="1" s="1"/>
  <c r="J15" i="1" s="1"/>
  <c r="D15" i="1" s="1"/>
  <c r="H23" i="1"/>
  <c r="I23" i="1" s="1"/>
  <c r="J23" i="1" s="1"/>
  <c r="D23" i="1" s="1"/>
  <c r="H40" i="1"/>
  <c r="I40" i="1" s="1"/>
  <c r="J40" i="1" s="1"/>
  <c r="D40" i="1" s="1"/>
  <c r="H42" i="1"/>
  <c r="H74" i="1"/>
  <c r="I74" i="1" s="1"/>
  <c r="J74" i="1" s="1"/>
  <c r="D74" i="1" s="1"/>
  <c r="H75" i="1"/>
  <c r="I75" i="1" s="1"/>
  <c r="J75" i="1" s="1"/>
  <c r="D75" i="1" s="1"/>
  <c r="H76" i="1"/>
  <c r="I76" i="1" s="1"/>
  <c r="J76" i="1" s="1"/>
  <c r="D76" i="1" s="1"/>
  <c r="H77" i="1"/>
  <c r="I77" i="1" s="1"/>
  <c r="J77" i="1" s="1"/>
  <c r="D77" i="1" s="1"/>
  <c r="H78" i="1"/>
  <c r="I78" i="1" s="1"/>
  <c r="J78" i="1" s="1"/>
  <c r="D78" i="1" s="1"/>
  <c r="H80" i="1"/>
  <c r="I80" i="1" s="1"/>
  <c r="J80" i="1" s="1"/>
  <c r="D80" i="1" s="1"/>
  <c r="H81" i="1"/>
  <c r="I81" i="1" s="1"/>
  <c r="J81" i="1" s="1"/>
  <c r="D81" i="1" s="1"/>
  <c r="H82" i="1"/>
  <c r="I82" i="1" s="1"/>
  <c r="J82" i="1" s="1"/>
  <c r="D82" i="1" s="1"/>
  <c r="H83" i="1"/>
  <c r="I83" i="1" s="1"/>
  <c r="J83" i="1" s="1"/>
  <c r="D83" i="1" s="1"/>
  <c r="H84" i="1"/>
  <c r="I84" i="1" s="1"/>
  <c r="J84" i="1" s="1"/>
  <c r="D84" i="1" s="1"/>
  <c r="H86" i="1"/>
  <c r="I86" i="1" s="1"/>
  <c r="J86" i="1" s="1"/>
  <c r="D86" i="1" s="1"/>
  <c r="H87" i="1"/>
  <c r="I87" i="1" s="1"/>
  <c r="J87" i="1" s="1"/>
  <c r="D87" i="1" s="1"/>
  <c r="H88" i="1"/>
  <c r="I88" i="1" s="1"/>
  <c r="J88" i="1" s="1"/>
  <c r="D88" i="1" s="1"/>
  <c r="H89" i="1"/>
  <c r="I89" i="1" s="1"/>
  <c r="J89" i="1" s="1"/>
  <c r="D89" i="1" s="1"/>
  <c r="H90" i="1"/>
  <c r="I90" i="1" s="1"/>
  <c r="J90" i="1" s="1"/>
  <c r="D90" i="1" s="1"/>
  <c r="H91" i="1"/>
  <c r="I91" i="1" s="1"/>
  <c r="J91" i="1" s="1"/>
  <c r="D91" i="1" s="1"/>
  <c r="H92" i="1"/>
  <c r="I92" i="1" s="1"/>
  <c r="J92" i="1" s="1"/>
  <c r="D92" i="1" s="1"/>
  <c r="H93" i="1"/>
  <c r="I93" i="1" s="1"/>
  <c r="J93" i="1" s="1"/>
  <c r="D93" i="1" s="1"/>
  <c r="H94" i="1"/>
  <c r="I94" i="1" s="1"/>
  <c r="J94" i="1" s="1"/>
  <c r="D94" i="1" s="1"/>
  <c r="H95" i="1"/>
  <c r="I95" i="1" s="1"/>
  <c r="J95" i="1" s="1"/>
  <c r="D95" i="1" s="1"/>
  <c r="H97" i="1"/>
  <c r="I97" i="1" s="1"/>
  <c r="J97" i="1" s="1"/>
  <c r="D97" i="1" s="1"/>
  <c r="H98" i="1"/>
  <c r="I98" i="1" s="1"/>
  <c r="D98" i="1" s="1"/>
  <c r="H100" i="1"/>
  <c r="I100" i="1" s="1"/>
  <c r="J100" i="1" s="1"/>
  <c r="D100" i="1" s="1"/>
  <c r="H101" i="1"/>
  <c r="I101" i="1" s="1"/>
  <c r="J101" i="1" s="1"/>
  <c r="D101" i="1" s="1"/>
  <c r="H102" i="1"/>
  <c r="I102" i="1" s="1"/>
  <c r="J102" i="1" s="1"/>
  <c r="D102" i="1" s="1"/>
  <c r="H103" i="1"/>
  <c r="I103" i="1" s="1"/>
  <c r="J103" i="1" s="1"/>
  <c r="D103" i="1" s="1"/>
  <c r="H104" i="1"/>
  <c r="I104" i="1" s="1"/>
  <c r="J104" i="1" s="1"/>
  <c r="D104" i="1" s="1"/>
  <c r="H105" i="1"/>
  <c r="I105" i="1" s="1"/>
  <c r="J105" i="1" s="1"/>
  <c r="D105" i="1" s="1"/>
  <c r="H108" i="1"/>
  <c r="I108" i="1" s="1"/>
  <c r="J108" i="1" s="1"/>
  <c r="D108" i="1" s="1"/>
  <c r="H109" i="1"/>
  <c r="H4" i="1"/>
  <c r="I4" i="1" s="1"/>
  <c r="D4" i="1" s="1"/>
  <c r="J111" i="1" l="1"/>
  <c r="D111" i="1" s="1"/>
  <c r="D106" i="1"/>
  <c r="G111" i="1"/>
  <c r="E111" i="1" l="1"/>
  <c r="F109" i="1"/>
  <c r="F107" i="1"/>
  <c r="F105" i="1"/>
  <c r="F104" i="1"/>
  <c r="F103" i="1"/>
  <c r="F102" i="1"/>
  <c r="F101" i="1"/>
  <c r="F100" i="1"/>
  <c r="F98" i="1"/>
  <c r="F97" i="1"/>
  <c r="F95" i="1"/>
  <c r="F94" i="1"/>
  <c r="F93" i="1"/>
  <c r="F92" i="1"/>
  <c r="F91" i="1"/>
  <c r="F90" i="1"/>
  <c r="F89" i="1"/>
  <c r="F88" i="1"/>
  <c r="F87" i="1"/>
  <c r="F86" i="1"/>
  <c r="F84" i="1"/>
  <c r="F83" i="1"/>
  <c r="F82" i="1"/>
  <c r="F81" i="1"/>
  <c r="F80" i="1"/>
  <c r="F78" i="1"/>
  <c r="F77" i="1"/>
  <c r="F76" i="1"/>
  <c r="F75" i="1"/>
  <c r="F74" i="1"/>
  <c r="F72" i="1"/>
  <c r="G72" i="1" s="1"/>
  <c r="F42" i="1"/>
  <c r="F40" i="1"/>
  <c r="F23" i="1"/>
  <c r="F15" i="1"/>
  <c r="F4" i="1"/>
  <c r="H72" i="1" l="1"/>
  <c r="H111" i="1" l="1"/>
  <c r="I72" i="1"/>
  <c r="J72" i="1" s="1"/>
  <c r="D72" i="1" s="1"/>
</calcChain>
</file>

<file path=xl/sharedStrings.xml><?xml version="1.0" encoding="utf-8"?>
<sst xmlns="http://schemas.openxmlformats.org/spreadsheetml/2006/main" count="306" uniqueCount="241">
  <si>
    <t>№</t>
  </si>
  <si>
    <t>Вид работ</t>
  </si>
  <si>
    <t>Периодичность</t>
  </si>
  <si>
    <t>Годовая плата (рублей)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</si>
  <si>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</si>
  <si>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Содержание помещений общего пользования</t>
  </si>
  <si>
    <t>1.</t>
  </si>
  <si>
    <t>Работы по уборке лестничных клеток</t>
  </si>
  <si>
    <t>1.1.</t>
  </si>
  <si>
    <t>Влажное подметание лестничных площадок и маршей нижних трех этажей</t>
  </si>
  <si>
    <t>4 раза в неделю</t>
  </si>
  <si>
    <t>1.2.</t>
  </si>
  <si>
    <t>Влажное подметание лестничных площадок и маршей выше третьего этажа</t>
  </si>
  <si>
    <t>1 раз в неделю</t>
  </si>
  <si>
    <t>1.3.</t>
  </si>
  <si>
    <t>Влажная протирка подоконников, оконных решеток, перил, чердачных лестниц, шкафов для электросчетчиков и слаботочных устройств</t>
  </si>
  <si>
    <t>2 раза в год</t>
  </si>
  <si>
    <t>1.4.</t>
  </si>
  <si>
    <t>Мытье лестничных площадок и маршей</t>
  </si>
  <si>
    <t>1.5.</t>
  </si>
  <si>
    <t>Обметание пыли с потолков</t>
  </si>
  <si>
    <t>2 раз в год</t>
  </si>
  <si>
    <t>1.6.</t>
  </si>
  <si>
    <t>Мытье стен, дверей, окон</t>
  </si>
  <si>
    <t>1.7.</t>
  </si>
  <si>
    <t>Влажная протирка почтовых ящиков</t>
  </si>
  <si>
    <t>1 раз в месяц</t>
  </si>
  <si>
    <t>1.8.</t>
  </si>
  <si>
    <t>Очистка металлических решеток и приямков. Уборка площадки перед входом в подъезд</t>
  </si>
  <si>
    <t>1.9.</t>
  </si>
  <si>
    <t>Мытье пола кабины лифта</t>
  </si>
  <si>
    <t>5 раз в неделю</t>
  </si>
  <si>
    <t>II.  Уборка мусоропроводов</t>
  </si>
  <si>
    <t>2.</t>
  </si>
  <si>
    <t>Работы по уборке мусоропроводов</t>
  </si>
  <si>
    <t>2.1.</t>
  </si>
  <si>
    <t>Удаление мусора из мусороприемных камер</t>
  </si>
  <si>
    <t>2.2.</t>
  </si>
  <si>
    <t>Уборка мусороприемных камер</t>
  </si>
  <si>
    <t>2.3.</t>
  </si>
  <si>
    <t>Уборка вокруг загрузочных клапанов мусоропровода</t>
  </si>
  <si>
    <t>2.4.</t>
  </si>
  <si>
    <t>Мойка нижней части ствола и шибера мусоропровода</t>
  </si>
  <si>
    <t>2.5.</t>
  </si>
  <si>
    <t>Дезинфекция мусоросборников</t>
  </si>
  <si>
    <t>1 раз в квартал</t>
  </si>
  <si>
    <t>2.6.</t>
  </si>
  <si>
    <t>Устранение засорений</t>
  </si>
  <si>
    <t>По мере необходимости</t>
  </si>
  <si>
    <t>III.  Уборка придомовой территории</t>
  </si>
  <si>
    <t>3.</t>
  </si>
  <si>
    <t>Работы по уборке придомовой территории</t>
  </si>
  <si>
    <t>3.1.</t>
  </si>
  <si>
    <t>Холодный период</t>
  </si>
  <si>
    <t>3.1.1.</t>
  </si>
  <si>
    <t>Подметание свежевыпавшего снега толщиной до 2 см</t>
  </si>
  <si>
    <t>1 раз в сутки в дни снегопада</t>
  </si>
  <si>
    <t>3.1.2.</t>
  </si>
  <si>
    <t>Сдвигание свежевыпавшего снега толщиной слоя свыше 2 см</t>
  </si>
  <si>
    <t>Через 3 часа во время снегопада</t>
  </si>
  <si>
    <t>3.1.3.</t>
  </si>
  <si>
    <t>Посыпка территории песком или смесью песка с хлоридами</t>
  </si>
  <si>
    <t>2 раза в сутки во время гололеда</t>
  </si>
  <si>
    <t>3.1.4.</t>
  </si>
  <si>
    <t>Очистка территорий от снега наносного происхождения (или подметание территорий, свободных от снежного покрова)</t>
  </si>
  <si>
    <t>1 раз в двое суток в дни снегопада</t>
  </si>
  <si>
    <t>3.1.5.</t>
  </si>
  <si>
    <t>Очистка территорий от наледи и льда</t>
  </si>
  <si>
    <t>1 раз в 3 суток во время гололеда</t>
  </si>
  <si>
    <t>3.1.6.</t>
  </si>
  <si>
    <t>Очистка урн от мусора</t>
  </si>
  <si>
    <t>1 раз в сутки</t>
  </si>
  <si>
    <t>3.2.</t>
  </si>
  <si>
    <t>Теплый период</t>
  </si>
  <si>
    <t>3.2.1.</t>
  </si>
  <si>
    <t>Подметание территории в дни без осадков</t>
  </si>
  <si>
    <t>1 раз в 2-е суток</t>
  </si>
  <si>
    <t>3.2.2.</t>
  </si>
  <si>
    <t>Подметание территорий в дни с осадками до 2 см</t>
  </si>
  <si>
    <t>1 раз в 2-е суток (70% территорий)</t>
  </si>
  <si>
    <t>3.2.3.</t>
  </si>
  <si>
    <t>Подметание территорий в дни с осадками свыше 2 см</t>
  </si>
  <si>
    <t>1 раз в 2-е суток (50% территорий)</t>
  </si>
  <si>
    <t>3.2.4.</t>
  </si>
  <si>
    <t>3.2.5.</t>
  </si>
  <si>
    <t xml:space="preserve">Уборка газонов </t>
  </si>
  <si>
    <t>3.2.6.</t>
  </si>
  <si>
    <t>Поливка газонов, зеленых насаждений</t>
  </si>
  <si>
    <t>3.2.7.</t>
  </si>
  <si>
    <t>Сезонное выкашивание газонов</t>
  </si>
  <si>
    <t>3.2.8.</t>
  </si>
  <si>
    <t>Обрезка и снос деревьев и кустарников</t>
  </si>
  <si>
    <t>По действующим правилам</t>
  </si>
  <si>
    <t>3.3.</t>
  </si>
  <si>
    <t xml:space="preserve">Прочие материальные затраты на санитарное содержание </t>
  </si>
  <si>
    <t>Постоянно</t>
  </si>
  <si>
    <t>IV.  Ремонт и обслуживание конструктивных элементов и внешнее благоустройство</t>
  </si>
  <si>
    <t>4.</t>
  </si>
  <si>
    <t>Работы по ремонту и обслуживанию конструктивных элементов и внешнее благоустройство</t>
  </si>
  <si>
    <t>4.1.</t>
  </si>
  <si>
    <t>Профосмотры конструктивных элементов, в том числе:</t>
  </si>
  <si>
    <t>4.1.1.</t>
  </si>
  <si>
    <t>Общие и частичные осмотры кровельных покрытий</t>
  </si>
  <si>
    <t>6 раз год</t>
  </si>
  <si>
    <t>4.1.2.</t>
  </si>
  <si>
    <t>Общие и частичные осмотры конструктивных элементов</t>
  </si>
  <si>
    <t>4.2.</t>
  </si>
  <si>
    <t>Ремонт конструктивных элементов</t>
  </si>
  <si>
    <t>4.2.1.</t>
  </si>
  <si>
    <t>Ремонт кровельного покрытия и устранение течи</t>
  </si>
  <si>
    <t>4.2.2.</t>
  </si>
  <si>
    <t>Укрепление защитной решетки водопроводной воронки</t>
  </si>
  <si>
    <t>4.2.3.</t>
  </si>
  <si>
    <t>Прочистка водопремной воронки внутреннего водостока</t>
  </si>
  <si>
    <t>4.2.4.</t>
  </si>
  <si>
    <t>Восстановление поврежденных участков штукатурки и облицовки</t>
  </si>
  <si>
    <t>4.2.5.</t>
  </si>
  <si>
    <t>Смена или ремонт отмостки</t>
  </si>
  <si>
    <t>4.2.6.</t>
  </si>
  <si>
    <t>Восстановление приямков, входов в подвалы</t>
  </si>
  <si>
    <t>4.3.</t>
  </si>
  <si>
    <t>Техническое обслуживание конструктивных элементов</t>
  </si>
  <si>
    <t>4.3.1.</t>
  </si>
  <si>
    <t>Утепление подвалов и подъездов</t>
  </si>
  <si>
    <t>1 раз в год</t>
  </si>
  <si>
    <t>4.3.2.</t>
  </si>
  <si>
    <t>Укрепление козырьков, ограждений и перил крылец</t>
  </si>
  <si>
    <t>4.3.3.</t>
  </si>
  <si>
    <t>Закрытие слуховых окон, люков и входов на чердак</t>
  </si>
  <si>
    <t>4.3.4.</t>
  </si>
  <si>
    <t>Установка недостающих, частично разбитых и укрепление слабо укрепленных стекол в дверных и оконных заполнениях</t>
  </si>
  <si>
    <t>4.3.5.</t>
  </si>
  <si>
    <t>Установка или укрепление ручек и шпингалетов на оконных и дверных заполнениях</t>
  </si>
  <si>
    <t>4.3.6.</t>
  </si>
  <si>
    <t>Закрытие подвальных и чердачных дверей, металлических решеток и лазов на замки</t>
  </si>
  <si>
    <t>4.3.7.</t>
  </si>
  <si>
    <t>Смазывание подъездных дверей</t>
  </si>
  <si>
    <t>4.3.8.</t>
  </si>
  <si>
    <t>Смазывание замков тех. помещений</t>
  </si>
  <si>
    <t>4.3.9.</t>
  </si>
  <si>
    <t>Укрепление и регулировка доводчиков</t>
  </si>
  <si>
    <t>4.4.</t>
  </si>
  <si>
    <t>Внешнее благоустройство</t>
  </si>
  <si>
    <t>4.4.1.</t>
  </si>
  <si>
    <t>Частичный ремонт тротуарной плитки</t>
  </si>
  <si>
    <t>4.4.2.</t>
  </si>
  <si>
    <t>Окраска решетчатых ограждений, оград, МАФ</t>
  </si>
  <si>
    <t>4.4.3.</t>
  </si>
  <si>
    <t>Установка урн</t>
  </si>
  <si>
    <t>4.4.4.</t>
  </si>
  <si>
    <t>Окраска урн</t>
  </si>
  <si>
    <t>4.4.5.</t>
  </si>
  <si>
    <t>Ремонт скамеек, качель и т.д.</t>
  </si>
  <si>
    <t>4.4.6.</t>
  </si>
  <si>
    <t>Посадка деревьев, кустарников</t>
  </si>
  <si>
    <t>4.4.7.</t>
  </si>
  <si>
    <t>Подготовка к сезонной эксплуатации оборудования детских и спортивных площадок</t>
  </si>
  <si>
    <t>V.  Техническое обслуживание и ремонт внутридомового инженерного оборудования и МОП</t>
  </si>
  <si>
    <t>5.</t>
  </si>
  <si>
    <t>Работы по техническому обслуживанию и ремонту внутридомового инженерного оборудования и МОП</t>
  </si>
  <si>
    <t>5.1.</t>
  </si>
  <si>
    <t>Подготовка к сезонной эксплуатации</t>
  </si>
  <si>
    <t>5.1.1.</t>
  </si>
  <si>
    <t>Ремонт и тех.обслуживание задвижек ХВС и ГВС</t>
  </si>
  <si>
    <t>5.1.2.</t>
  </si>
  <si>
    <t>Прочистка ливнестоков</t>
  </si>
  <si>
    <t>5.1.3.</t>
  </si>
  <si>
    <t>Опрессовка и промывка трубопроводов системы  центрального отопления</t>
  </si>
  <si>
    <t>5.1.4.</t>
  </si>
  <si>
    <t>Ликвидация воздушных пробок в системе центрального отопления (наладка системы - стояки)</t>
  </si>
  <si>
    <t>5.1.5.</t>
  </si>
  <si>
    <t>Испытание трубопроводов системы центрального отопления (Наладка системы отопления)</t>
  </si>
  <si>
    <t>5.2.</t>
  </si>
  <si>
    <t>Общие и частичные осмотры и обследования</t>
  </si>
  <si>
    <t>5.2.1.</t>
  </si>
  <si>
    <t>Осмотр системы ЦО. Внутриквартирные устройства</t>
  </si>
  <si>
    <t>5.2.2.</t>
  </si>
  <si>
    <t>Осмотр систем ЦО. Устройства в подвальных помещениях (7 мес. Отопительного сезона)</t>
  </si>
  <si>
    <t>7 раз в год</t>
  </si>
  <si>
    <t>5.2.3.</t>
  </si>
  <si>
    <t>Общие и частичные осмотры общедомовой системы холодного и горячего водоснабжения и водоотведения в технических помещениях</t>
  </si>
  <si>
    <t>12 раз в год</t>
  </si>
  <si>
    <t>5.2.4.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</si>
  <si>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</si>
  <si>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5.2.5.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</si>
  <si>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</si>
  <si>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</si>
  <si>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5.3.</t>
  </si>
  <si>
    <t>Техническое обслуживание внутридомовых инженерных сетей и МОП</t>
  </si>
  <si>
    <t>5.3.1.</t>
  </si>
  <si>
    <t>Ремонт электрощитов</t>
  </si>
  <si>
    <t>5.3.2.</t>
  </si>
  <si>
    <t>Ревизия вентилей в местах общего пользования</t>
  </si>
  <si>
    <t>5.3.3.</t>
  </si>
  <si>
    <t>Проверка и прочистка вентканалов</t>
  </si>
  <si>
    <t>5.3.4.</t>
  </si>
  <si>
    <t>Дератизация</t>
  </si>
  <si>
    <t>5.3.5.</t>
  </si>
  <si>
    <t>Аварийное обслуживание</t>
  </si>
  <si>
    <t>5.3.6.</t>
  </si>
  <si>
    <t>Очистка тех. этажей от мусора со сбором его в тару и отноской в установленное место</t>
  </si>
  <si>
    <t>5.3.7.</t>
  </si>
  <si>
    <t>Электроизмерения</t>
  </si>
  <si>
    <t>1 раз в 3 года</t>
  </si>
  <si>
    <t>5.3.8.</t>
  </si>
  <si>
    <t>Очистка кровли от мусора и грязи</t>
  </si>
  <si>
    <t>5.3.9.</t>
  </si>
  <si>
    <t>Снятие показаний и обслуживание теплосчетчиков</t>
  </si>
  <si>
    <t>5.3.10.</t>
  </si>
  <si>
    <t>Техобслуживание вводных и внутренних газопроводов</t>
  </si>
  <si>
    <t>5.4.</t>
  </si>
  <si>
    <t>Мелкий ремонт</t>
  </si>
  <si>
    <t>5.4.1.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</si>
  <si>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</si>
  <si>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</si>
  <si>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5.4.2.</t>
  </si>
  <si>
    <t>Ремонт ВРУ</t>
  </si>
  <si>
    <t>VI.  Прочее</t>
  </si>
  <si>
    <t>Транспортные расходы</t>
  </si>
  <si>
    <t>Электроизмерения на ОДН</t>
  </si>
  <si>
    <t>6.1.</t>
  </si>
  <si>
    <t>Затраты на охрану труда работников РЭС</t>
  </si>
  <si>
    <t>6.2.</t>
  </si>
  <si>
    <t>Утилизация люминесцентных ламп</t>
  </si>
  <si>
    <t>6.3.</t>
  </si>
  <si>
    <t>Непредвиденные работы по текущему ремонту общего имущества жилого дома</t>
  </si>
  <si>
    <t>6.4.</t>
  </si>
  <si>
    <t>Услуги ООО "РРКЦ"</t>
  </si>
  <si>
    <t>6.5.</t>
  </si>
  <si>
    <t>Затраты по управлению домом</t>
  </si>
  <si>
    <t>Итого</t>
  </si>
  <si>
    <t>7.</t>
  </si>
  <si>
    <t>Содержание и текущий ремонт лифта</t>
  </si>
  <si>
    <t>8.</t>
  </si>
  <si>
    <t>Захоронение ТБО (установлен Комиссией по регулированию цен)</t>
  </si>
  <si>
    <t>Холодное водоснабжение на ОДН</t>
  </si>
  <si>
    <t xml:space="preserve">Итого </t>
  </si>
  <si>
    <t>6.6.</t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</si>
  <si>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</t>
    </r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</si>
  <si>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 2021 г. (4,9%)</t>
    </r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</si>
  <si>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 2022 г. (9,13%)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</si>
</sst>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Times New Roman CYR"/>
      <family val="1"/>
      <charset val="1"/>
    </font>
    <font>
      <b/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9"/>
      <name val="Arial Cyr"/>
      <charset val="204"/>
    </font>
    <font>
      <b/>
      <vertAlign val="superscript"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2" fontId="5" fillId="0" borderId="1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1"/>
  <sheetViews>
    <sheetView windowProtection="1" tabSelected="1" zoomScaleNormal="100" workbookViewId="0">
      <pane xSplit="2" ySplit="1" topLeftCell="C2" activePane="bottomRight" state="frozen"/>
      <selection pane="topRight" activeCell="C1" sqref="C1"/>
      <selection pane="bottomLeft" activeCell="A11" sqref="A11"/>
      <selection pane="bottomRight" activeCell="K111" sqref="A1:K111"/>
    </sheetView>
  </sheetViews>
  <sheetFormatPr defaultRowHeight="12.75"/>
  <cols>
    <col min="1" max="1" width="7.28515625" style="2"/>
    <col min="2" max="2" width="44.28515625" style="3"/>
    <col min="3" max="3" width="13.5703125" style="3"/>
    <col min="4" max="4" width="14.85546875" style="3" customWidth="1"/>
    <col min="5" max="6" width="0" style="3" hidden="1" customWidth="1"/>
    <col min="7" max="8" width="9.140625" style="3" hidden="1" customWidth="1"/>
    <col min="9" max="9" width="9" style="3" hidden="1" customWidth="1"/>
    <col min="10" max="10" width="14.140625" style="3" customWidth="1"/>
    <col min="11" max="11" width="16.28515625" style="3" customWidth="1"/>
    <col min="12" max="249" width="8.7109375" style="3"/>
    <col min="250" max="250" width="4.7109375" style="3"/>
    <col min="251" max="251" width="20.28515625" style="3"/>
    <col min="252" max="252" width="15.42578125" style="3"/>
    <col min="253" max="253" width="9.85546875" style="3"/>
    <col min="254" max="1025" width="8.7109375" style="3"/>
  </cols>
  <sheetData>
    <row r="1" spans="1:1024" s="4" customFormat="1" ht="73.5">
      <c r="A1" s="23" t="s">
        <v>0</v>
      </c>
      <c r="B1" s="24" t="s">
        <v>1</v>
      </c>
      <c r="C1" s="24" t="s">
        <v>2</v>
      </c>
      <c r="D1" s="24" t="s">
        <v>3</v>
      </c>
      <c r="E1" s="24" t="s">
        <v>238</v>
      </c>
      <c r="F1" s="24" t="s">
        <v>238</v>
      </c>
      <c r="G1" s="24" t="s">
        <v>238</v>
      </c>
      <c r="H1" s="24" t="s">
        <v>238</v>
      </c>
      <c r="I1" s="24" t="s">
        <v>238</v>
      </c>
      <c r="J1" s="24" t="s">
        <v>239</v>
      </c>
      <c r="K1" s="24" t="s">
        <v>240</v>
      </c>
    </row>
    <row r="2" spans="1:1024" ht="13.5">
      <c r="A2" s="5"/>
      <c r="B2" s="6" t="s">
        <v>4</v>
      </c>
      <c r="C2" s="6">
        <v>6272.7</v>
      </c>
      <c r="D2" s="7"/>
      <c r="E2" s="7"/>
      <c r="F2" s="7"/>
      <c r="G2" s="7"/>
      <c r="H2" s="7"/>
      <c r="I2" s="7"/>
      <c r="J2" s="7"/>
      <c r="K2" s="7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2.75" customHeight="1">
      <c r="A3" s="27" t="s">
        <v>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 s="5" t="s">
        <v>6</v>
      </c>
      <c r="B4" s="6" t="s">
        <v>7</v>
      </c>
      <c r="C4" s="6"/>
      <c r="D4" s="7">
        <f>J4*12*C$2</f>
        <v>206002.39238555636</v>
      </c>
      <c r="E4" s="7">
        <v>2.1</v>
      </c>
      <c r="F4" s="7">
        <f>E4*1.065</f>
        <v>2.2364999999999999</v>
      </c>
      <c r="G4" s="7">
        <v>2.33</v>
      </c>
      <c r="H4" s="7">
        <f>G4*1.0808</f>
        <v>2.5182639999999998</v>
      </c>
      <c r="I4" s="7">
        <f>H4*1.036</f>
        <v>2.608921504</v>
      </c>
      <c r="J4" s="7">
        <f>I4*1.049</f>
        <v>2.7367586576959999</v>
      </c>
      <c r="K4" s="7">
        <f>J4*1.0913</f>
        <v>2.9866247231436445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4">
      <c r="A5" s="5" t="s">
        <v>8</v>
      </c>
      <c r="B5" s="6" t="s">
        <v>9</v>
      </c>
      <c r="C5" s="9" t="s">
        <v>10</v>
      </c>
      <c r="D5" s="7"/>
      <c r="E5" s="7"/>
      <c r="F5" s="7"/>
      <c r="G5" s="7"/>
      <c r="H5" s="7"/>
      <c r="I5" s="7"/>
      <c r="J5" s="7"/>
      <c r="K5" s="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4">
      <c r="A6" s="5" t="s">
        <v>11</v>
      </c>
      <c r="B6" s="6" t="s">
        <v>12</v>
      </c>
      <c r="C6" s="9" t="s">
        <v>13</v>
      </c>
      <c r="D6" s="7"/>
      <c r="E6" s="7"/>
      <c r="F6" s="7"/>
      <c r="G6" s="7"/>
      <c r="H6" s="7"/>
      <c r="I6" s="7"/>
      <c r="J6" s="7"/>
      <c r="K6" s="7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36">
      <c r="A7" s="10" t="s">
        <v>14</v>
      </c>
      <c r="B7" s="6" t="s">
        <v>15</v>
      </c>
      <c r="C7" s="9" t="s">
        <v>16</v>
      </c>
      <c r="D7" s="7"/>
      <c r="E7" s="7"/>
      <c r="F7" s="7"/>
      <c r="G7" s="7"/>
      <c r="H7" s="7"/>
      <c r="I7" s="7"/>
      <c r="J7" s="7"/>
      <c r="K7" s="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5" t="s">
        <v>17</v>
      </c>
      <c r="B8" s="6" t="s">
        <v>18</v>
      </c>
      <c r="C8" s="9" t="s">
        <v>16</v>
      </c>
      <c r="D8" s="7"/>
      <c r="E8" s="7"/>
      <c r="F8" s="7"/>
      <c r="G8" s="7"/>
      <c r="H8" s="7"/>
      <c r="I8" s="7"/>
      <c r="J8" s="7"/>
      <c r="K8" s="7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>
      <c r="A9" s="5" t="s">
        <v>19</v>
      </c>
      <c r="B9" s="6" t="s">
        <v>20</v>
      </c>
      <c r="C9" s="9" t="s">
        <v>21</v>
      </c>
      <c r="D9" s="7"/>
      <c r="E9" s="7"/>
      <c r="F9" s="7"/>
      <c r="G9" s="7"/>
      <c r="H9" s="7"/>
      <c r="I9" s="7"/>
      <c r="J9" s="7"/>
      <c r="K9" s="7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>
      <c r="A10" s="5" t="s">
        <v>22</v>
      </c>
      <c r="B10" s="6" t="s">
        <v>23</v>
      </c>
      <c r="C10" s="9" t="s">
        <v>16</v>
      </c>
      <c r="D10" s="7"/>
      <c r="E10" s="7"/>
      <c r="F10" s="7"/>
      <c r="G10" s="7"/>
      <c r="H10" s="7"/>
      <c r="I10" s="7"/>
      <c r="J10" s="7"/>
      <c r="K10" s="7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>
      <c r="A11" s="5" t="s">
        <v>24</v>
      </c>
      <c r="B11" s="6" t="s">
        <v>25</v>
      </c>
      <c r="C11" s="9" t="s">
        <v>26</v>
      </c>
      <c r="D11" s="7"/>
      <c r="E11" s="7"/>
      <c r="F11" s="7"/>
      <c r="G11" s="7"/>
      <c r="H11" s="7"/>
      <c r="I11" s="7"/>
      <c r="J11" s="7"/>
      <c r="K11" s="7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4">
      <c r="A12" s="11" t="s">
        <v>27</v>
      </c>
      <c r="B12" s="12" t="s">
        <v>28</v>
      </c>
      <c r="C12" s="11" t="s">
        <v>13</v>
      </c>
      <c r="D12" s="7"/>
      <c r="E12" s="13"/>
      <c r="F12" s="7"/>
      <c r="G12" s="7"/>
      <c r="H12" s="7"/>
      <c r="I12" s="7"/>
      <c r="J12" s="7"/>
      <c r="K12" s="7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>
      <c r="A13" s="11" t="s">
        <v>29</v>
      </c>
      <c r="B13" s="12" t="s">
        <v>30</v>
      </c>
      <c r="C13" s="11" t="s">
        <v>31</v>
      </c>
      <c r="D13" s="7"/>
      <c r="E13" s="13"/>
      <c r="F13" s="7"/>
      <c r="G13" s="7"/>
      <c r="H13" s="7"/>
      <c r="I13" s="7"/>
      <c r="J13" s="7"/>
      <c r="K13" s="7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2.75" customHeight="1">
      <c r="A14" s="27" t="s">
        <v>32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>
      <c r="A15" s="11" t="s">
        <v>33</v>
      </c>
      <c r="B15" s="12" t="s">
        <v>34</v>
      </c>
      <c r="C15" s="11"/>
      <c r="D15" s="7">
        <f t="shared" ref="D15:D42" si="0">J15*12*C$2</f>
        <v>103443.26141248968</v>
      </c>
      <c r="E15" s="11">
        <v>1.05</v>
      </c>
      <c r="F15" s="7">
        <f>E15*1.065</f>
        <v>1.11825</v>
      </c>
      <c r="G15" s="7">
        <v>1.17</v>
      </c>
      <c r="H15" s="7">
        <f t="shared" ref="H15:H42" si="1">G15*1.0808</f>
        <v>1.2645359999999999</v>
      </c>
      <c r="I15" s="7">
        <f t="shared" ref="I15:I40" si="2">H15*1.036</f>
        <v>1.3100592959999999</v>
      </c>
      <c r="J15" s="7">
        <f>I15*1.049</f>
        <v>1.3742522015039997</v>
      </c>
      <c r="K15" s="7">
        <f>J15*1.0913</f>
        <v>1.4997214275013149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>
      <c r="A16" s="11" t="s">
        <v>35</v>
      </c>
      <c r="B16" s="12" t="s">
        <v>36</v>
      </c>
      <c r="C16" s="11" t="s">
        <v>31</v>
      </c>
      <c r="D16" s="7"/>
      <c r="E16" s="13"/>
      <c r="F16" s="7"/>
      <c r="G16" s="7"/>
      <c r="H16" s="7"/>
      <c r="I16" s="7"/>
      <c r="J16" s="7"/>
      <c r="K16" s="7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>
      <c r="A17" s="11" t="s">
        <v>37</v>
      </c>
      <c r="B17" s="12" t="s">
        <v>38</v>
      </c>
      <c r="C17" s="11" t="s">
        <v>31</v>
      </c>
      <c r="D17" s="7"/>
      <c r="E17" s="13"/>
      <c r="F17" s="7"/>
      <c r="G17" s="7"/>
      <c r="H17" s="7"/>
      <c r="I17" s="7"/>
      <c r="J17" s="7"/>
      <c r="K17" s="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24">
      <c r="A18" s="11" t="s">
        <v>39</v>
      </c>
      <c r="B18" s="12" t="s">
        <v>40</v>
      </c>
      <c r="C18" s="11" t="s">
        <v>31</v>
      </c>
      <c r="D18" s="7"/>
      <c r="E18" s="13"/>
      <c r="F18" s="7"/>
      <c r="G18" s="7"/>
      <c r="H18" s="7"/>
      <c r="I18" s="7"/>
      <c r="J18" s="7"/>
      <c r="K18" s="7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4">
      <c r="A19" s="11" t="s">
        <v>41</v>
      </c>
      <c r="B19" s="12" t="s">
        <v>42</v>
      </c>
      <c r="C19" s="11" t="s">
        <v>26</v>
      </c>
      <c r="D19" s="7"/>
      <c r="E19" s="13"/>
      <c r="F19" s="7"/>
      <c r="G19" s="7"/>
      <c r="H19" s="7"/>
      <c r="I19" s="7"/>
      <c r="J19" s="7"/>
      <c r="K19" s="7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>
      <c r="A20" s="11" t="s">
        <v>43</v>
      </c>
      <c r="B20" s="12" t="s">
        <v>44</v>
      </c>
      <c r="C20" s="11" t="s">
        <v>45</v>
      </c>
      <c r="D20" s="7"/>
      <c r="E20" s="13"/>
      <c r="F20" s="7"/>
      <c r="G20" s="7"/>
      <c r="H20" s="7"/>
      <c r="I20" s="7"/>
      <c r="J20" s="7"/>
      <c r="K20" s="7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36">
      <c r="A21" s="11" t="s">
        <v>46</v>
      </c>
      <c r="B21" s="12" t="s">
        <v>47</v>
      </c>
      <c r="C21" s="9" t="s">
        <v>48</v>
      </c>
      <c r="D21" s="7"/>
      <c r="E21" s="13"/>
      <c r="F21" s="7"/>
      <c r="G21" s="7"/>
      <c r="H21" s="7"/>
      <c r="I21" s="7"/>
      <c r="J21" s="7"/>
      <c r="K21" s="7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2.75" customHeight="1">
      <c r="A22" s="27" t="s">
        <v>49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>
      <c r="A23" s="5" t="s">
        <v>50</v>
      </c>
      <c r="B23" s="6" t="s">
        <v>51</v>
      </c>
      <c r="C23" s="6"/>
      <c r="D23" s="7">
        <f t="shared" si="0"/>
        <v>144113.26162594714</v>
      </c>
      <c r="E23" s="7">
        <v>1.19</v>
      </c>
      <c r="F23" s="7">
        <f>E23*1.065</f>
        <v>1.26735</v>
      </c>
      <c r="G23" s="7">
        <v>1.63</v>
      </c>
      <c r="H23" s="7">
        <f t="shared" si="1"/>
        <v>1.7617039999999999</v>
      </c>
      <c r="I23" s="7">
        <f t="shared" si="2"/>
        <v>1.8251253439999999</v>
      </c>
      <c r="J23" s="7">
        <f>I23*1.049</f>
        <v>1.9145564858559998</v>
      </c>
      <c r="K23" s="7">
        <f>J23*1.0913</f>
        <v>2.0893554930146525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>
      <c r="A24" s="5" t="s">
        <v>52</v>
      </c>
      <c r="B24" s="6" t="s">
        <v>53</v>
      </c>
      <c r="C24" s="6"/>
      <c r="D24" s="7"/>
      <c r="E24" s="7"/>
      <c r="F24" s="7"/>
      <c r="G24" s="7"/>
      <c r="H24" s="7"/>
      <c r="I24" s="7"/>
      <c r="J24" s="7"/>
      <c r="K24" s="7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4">
      <c r="A25" s="14" t="s">
        <v>54</v>
      </c>
      <c r="B25" s="6" t="s">
        <v>55</v>
      </c>
      <c r="C25" s="6" t="s">
        <v>56</v>
      </c>
      <c r="D25" s="7"/>
      <c r="E25" s="7"/>
      <c r="F25" s="7"/>
      <c r="G25" s="7"/>
      <c r="H25" s="7"/>
      <c r="I25" s="7"/>
      <c r="J25" s="7"/>
      <c r="K25" s="7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36">
      <c r="A26" s="5" t="s">
        <v>57</v>
      </c>
      <c r="B26" s="6" t="s">
        <v>58</v>
      </c>
      <c r="C26" s="6" t="s">
        <v>59</v>
      </c>
      <c r="D26" s="7"/>
      <c r="E26" s="7"/>
      <c r="F26" s="7"/>
      <c r="G26" s="7"/>
      <c r="H26" s="7"/>
      <c r="I26" s="7"/>
      <c r="J26" s="7"/>
      <c r="K26" s="7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36">
      <c r="A27" s="5" t="s">
        <v>60</v>
      </c>
      <c r="B27" s="6" t="s">
        <v>61</v>
      </c>
      <c r="C27" s="6" t="s">
        <v>62</v>
      </c>
      <c r="D27" s="7"/>
      <c r="E27" s="7"/>
      <c r="F27" s="7"/>
      <c r="G27" s="7"/>
      <c r="H27" s="7"/>
      <c r="I27" s="7"/>
      <c r="J27" s="7"/>
      <c r="K27" s="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36">
      <c r="A28" s="5" t="s">
        <v>63</v>
      </c>
      <c r="B28" s="6" t="s">
        <v>64</v>
      </c>
      <c r="C28" s="6" t="s">
        <v>65</v>
      </c>
      <c r="D28" s="7"/>
      <c r="E28" s="7"/>
      <c r="F28" s="7"/>
      <c r="G28" s="7"/>
      <c r="H28" s="7"/>
      <c r="I28" s="7"/>
      <c r="J28" s="7"/>
      <c r="K28" s="7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36">
      <c r="A29" s="5" t="s">
        <v>66</v>
      </c>
      <c r="B29" s="6" t="s">
        <v>67</v>
      </c>
      <c r="C29" s="6" t="s">
        <v>68</v>
      </c>
      <c r="D29" s="7"/>
      <c r="E29" s="7"/>
      <c r="F29" s="7"/>
      <c r="G29" s="7"/>
      <c r="H29" s="7"/>
      <c r="I29" s="7"/>
      <c r="J29" s="7"/>
      <c r="K29" s="7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>
      <c r="A30" s="5" t="s">
        <v>69</v>
      </c>
      <c r="B30" s="6" t="s">
        <v>70</v>
      </c>
      <c r="C30" s="6" t="s">
        <v>71</v>
      </c>
      <c r="D30" s="7"/>
      <c r="E30" s="7"/>
      <c r="F30" s="7"/>
      <c r="G30" s="7"/>
      <c r="H30" s="7"/>
      <c r="I30" s="7"/>
      <c r="J30" s="7"/>
      <c r="K30" s="7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>
      <c r="A31" s="5" t="s">
        <v>72</v>
      </c>
      <c r="B31" s="6" t="s">
        <v>73</v>
      </c>
      <c r="C31" s="6"/>
      <c r="D31" s="7"/>
      <c r="E31" s="7"/>
      <c r="F31" s="7"/>
      <c r="G31" s="7"/>
      <c r="H31" s="7"/>
      <c r="I31" s="7"/>
      <c r="J31" s="7"/>
      <c r="K31" s="7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4">
      <c r="A32" s="5" t="s">
        <v>74</v>
      </c>
      <c r="B32" s="6" t="s">
        <v>75</v>
      </c>
      <c r="C32" s="6" t="s">
        <v>76</v>
      </c>
      <c r="D32" s="7"/>
      <c r="E32" s="7"/>
      <c r="F32" s="7"/>
      <c r="G32" s="7"/>
      <c r="H32" s="7"/>
      <c r="I32" s="7"/>
      <c r="J32" s="7"/>
      <c r="K32" s="7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36">
      <c r="A33" s="5" t="s">
        <v>77</v>
      </c>
      <c r="B33" s="6" t="s">
        <v>78</v>
      </c>
      <c r="C33" s="6" t="s">
        <v>79</v>
      </c>
      <c r="D33" s="7"/>
      <c r="E33" s="7"/>
      <c r="F33" s="7"/>
      <c r="G33" s="7"/>
      <c r="H33" s="7"/>
      <c r="I33" s="7"/>
      <c r="J33" s="7"/>
      <c r="K33" s="7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36">
      <c r="A34" s="5" t="s">
        <v>80</v>
      </c>
      <c r="B34" s="6" t="s">
        <v>81</v>
      </c>
      <c r="C34" s="6" t="s">
        <v>82</v>
      </c>
      <c r="D34" s="7"/>
      <c r="E34" s="7"/>
      <c r="F34" s="7"/>
      <c r="G34" s="7"/>
      <c r="H34" s="7"/>
      <c r="I34" s="7"/>
      <c r="J34" s="7"/>
      <c r="K34" s="7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>
      <c r="A35" s="5" t="s">
        <v>83</v>
      </c>
      <c r="B35" s="6" t="s">
        <v>70</v>
      </c>
      <c r="C35" s="6" t="s">
        <v>71</v>
      </c>
      <c r="D35" s="7"/>
      <c r="E35" s="7"/>
      <c r="F35" s="7"/>
      <c r="G35" s="7"/>
      <c r="H35" s="7"/>
      <c r="I35" s="7"/>
      <c r="J35" s="7"/>
      <c r="K35" s="7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4">
      <c r="A36" s="5" t="s">
        <v>84</v>
      </c>
      <c r="B36" s="6" t="s">
        <v>85</v>
      </c>
      <c r="C36" s="6" t="s">
        <v>76</v>
      </c>
      <c r="D36" s="7"/>
      <c r="E36" s="7"/>
      <c r="F36" s="7"/>
      <c r="G36" s="7"/>
      <c r="H36" s="7"/>
      <c r="I36" s="7"/>
      <c r="J36" s="7"/>
      <c r="K36" s="7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4">
      <c r="A37" s="14" t="s">
        <v>86</v>
      </c>
      <c r="B37" s="6" t="s">
        <v>87</v>
      </c>
      <c r="C37" s="6" t="s">
        <v>76</v>
      </c>
      <c r="D37" s="7"/>
      <c r="E37" s="7"/>
      <c r="F37" s="7"/>
      <c r="G37" s="7"/>
      <c r="H37" s="7"/>
      <c r="I37" s="7"/>
      <c r="J37" s="7"/>
      <c r="K37" s="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>
      <c r="A38" s="14" t="s">
        <v>88</v>
      </c>
      <c r="B38" s="6" t="s">
        <v>89</v>
      </c>
      <c r="C38" s="6"/>
      <c r="D38" s="7"/>
      <c r="E38" s="7"/>
      <c r="F38" s="7"/>
      <c r="G38" s="7"/>
      <c r="H38" s="7"/>
      <c r="I38" s="7"/>
      <c r="J38" s="7"/>
      <c r="K38" s="7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36">
      <c r="A39" s="5" t="s">
        <v>90</v>
      </c>
      <c r="B39" s="6" t="s">
        <v>91</v>
      </c>
      <c r="C39" s="6" t="s">
        <v>92</v>
      </c>
      <c r="D39" s="7"/>
      <c r="E39" s="7"/>
      <c r="F39" s="7"/>
      <c r="G39" s="7"/>
      <c r="H39" s="7"/>
      <c r="I39" s="7"/>
      <c r="J39" s="7"/>
      <c r="K39" s="7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4">
      <c r="A40" s="5" t="s">
        <v>93</v>
      </c>
      <c r="B40" s="6" t="s">
        <v>94</v>
      </c>
      <c r="C40" s="6" t="s">
        <v>95</v>
      </c>
      <c r="D40" s="7">
        <f t="shared" si="0"/>
        <v>7073.0435153839117</v>
      </c>
      <c r="E40" s="7">
        <v>7.0000000000000007E-2</v>
      </c>
      <c r="F40" s="7">
        <f>E40*1.065</f>
        <v>7.4550000000000005E-2</v>
      </c>
      <c r="G40" s="7">
        <v>0.08</v>
      </c>
      <c r="H40" s="7">
        <f t="shared" si="1"/>
        <v>8.6463999999999999E-2</v>
      </c>
      <c r="I40" s="7">
        <f t="shared" si="2"/>
        <v>8.9576704000000007E-2</v>
      </c>
      <c r="J40" s="7">
        <f>I40*1.049</f>
        <v>9.3965962496000005E-2</v>
      </c>
      <c r="K40" s="7">
        <f>J40*1.0913</f>
        <v>0.1025450548718848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12.75" customHeight="1">
      <c r="A41" s="27" t="s">
        <v>96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36">
      <c r="A42" s="8" t="s">
        <v>97</v>
      </c>
      <c r="B42" s="25" t="s">
        <v>98</v>
      </c>
      <c r="C42" s="8"/>
      <c r="D42" s="7">
        <f t="shared" si="0"/>
        <v>174503.25219599999</v>
      </c>
      <c r="E42" s="15">
        <v>1.78</v>
      </c>
      <c r="F42" s="7">
        <f>E42*1.065</f>
        <v>1.8956999999999999</v>
      </c>
      <c r="G42" s="7">
        <v>1.98</v>
      </c>
      <c r="H42" s="7">
        <f t="shared" si="1"/>
        <v>2.1399840000000001</v>
      </c>
      <c r="I42" s="7">
        <v>2.21</v>
      </c>
      <c r="J42" s="7">
        <f>I42*1.049</f>
        <v>2.3182899999999997</v>
      </c>
      <c r="K42" s="7">
        <f>J42*1.0913-0.01</f>
        <v>2.5199498769999997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30" customHeight="1">
      <c r="A43" s="8" t="s">
        <v>99</v>
      </c>
      <c r="B43" s="25" t="s">
        <v>100</v>
      </c>
      <c r="C43" s="8"/>
      <c r="D43" s="7"/>
      <c r="E43" s="8"/>
      <c r="F43" s="7"/>
      <c r="G43" s="7"/>
      <c r="H43" s="7"/>
      <c r="I43" s="7"/>
      <c r="J43" s="7"/>
      <c r="K43" s="7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>
      <c r="A44" s="16" t="s">
        <v>101</v>
      </c>
      <c r="B44" s="17" t="s">
        <v>102</v>
      </c>
      <c r="C44" s="16" t="s">
        <v>103</v>
      </c>
      <c r="D44" s="7"/>
      <c r="E44" s="6"/>
      <c r="F44" s="7"/>
      <c r="G44" s="7"/>
      <c r="H44" s="7"/>
      <c r="I44" s="7"/>
      <c r="J44" s="7"/>
      <c r="K44" s="7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24">
      <c r="A45" s="16" t="s">
        <v>104</v>
      </c>
      <c r="B45" s="17" t="s">
        <v>105</v>
      </c>
      <c r="C45" s="16" t="s">
        <v>21</v>
      </c>
      <c r="D45" s="7"/>
      <c r="E45" s="6"/>
      <c r="F45" s="7"/>
      <c r="G45" s="7"/>
      <c r="H45" s="7"/>
      <c r="I45" s="7"/>
      <c r="J45" s="7"/>
      <c r="K45" s="7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2.75" customHeight="1">
      <c r="A46" s="8" t="s">
        <v>106</v>
      </c>
      <c r="B46" s="25" t="s">
        <v>107</v>
      </c>
      <c r="C46" s="8"/>
      <c r="D46" s="7"/>
      <c r="E46" s="8"/>
      <c r="F46" s="7"/>
      <c r="G46" s="7"/>
      <c r="H46" s="7"/>
      <c r="I46" s="7"/>
      <c r="J46" s="7"/>
      <c r="K46" s="7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36">
      <c r="A47" s="8" t="s">
        <v>108</v>
      </c>
      <c r="B47" s="17" t="s">
        <v>109</v>
      </c>
      <c r="C47" s="16" t="s">
        <v>48</v>
      </c>
      <c r="D47" s="7"/>
      <c r="E47" s="8"/>
      <c r="F47" s="7"/>
      <c r="G47" s="7"/>
      <c r="H47" s="7"/>
      <c r="I47" s="7"/>
      <c r="J47" s="7"/>
      <c r="K47" s="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24">
      <c r="A48" s="16" t="s">
        <v>110</v>
      </c>
      <c r="B48" s="17" t="s">
        <v>111</v>
      </c>
      <c r="C48" s="16" t="s">
        <v>16</v>
      </c>
      <c r="D48" s="7"/>
      <c r="E48" s="6"/>
      <c r="F48" s="7"/>
      <c r="G48" s="7"/>
      <c r="H48" s="7"/>
      <c r="I48" s="7"/>
      <c r="J48" s="7"/>
      <c r="K48" s="7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36">
      <c r="A49" s="16" t="s">
        <v>112</v>
      </c>
      <c r="B49" s="17" t="s">
        <v>113</v>
      </c>
      <c r="C49" s="16" t="s">
        <v>48</v>
      </c>
      <c r="D49" s="7"/>
      <c r="E49" s="6"/>
      <c r="F49" s="7"/>
      <c r="G49" s="7"/>
      <c r="H49" s="7"/>
      <c r="I49" s="7"/>
      <c r="J49" s="7"/>
      <c r="K49" s="7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36">
      <c r="A50" s="16" t="s">
        <v>114</v>
      </c>
      <c r="B50" s="17" t="s">
        <v>115</v>
      </c>
      <c r="C50" s="16" t="s">
        <v>48</v>
      </c>
      <c r="D50" s="7"/>
      <c r="E50" s="6"/>
      <c r="F50" s="7"/>
      <c r="G50" s="7"/>
      <c r="H50" s="7"/>
      <c r="I50" s="7"/>
      <c r="J50" s="7"/>
      <c r="K50" s="7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6">
      <c r="A51" s="16" t="s">
        <v>116</v>
      </c>
      <c r="B51" s="17" t="s">
        <v>117</v>
      </c>
      <c r="C51" s="16" t="s">
        <v>48</v>
      </c>
      <c r="D51" s="7"/>
      <c r="E51" s="6"/>
      <c r="F51" s="7"/>
      <c r="G51" s="7"/>
      <c r="H51" s="7"/>
      <c r="I51" s="7"/>
      <c r="J51" s="7"/>
      <c r="K51" s="7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36">
      <c r="A52" s="16" t="s">
        <v>118</v>
      </c>
      <c r="B52" s="17" t="s">
        <v>119</v>
      </c>
      <c r="C52" s="16" t="s">
        <v>48</v>
      </c>
      <c r="D52" s="7"/>
      <c r="E52" s="6"/>
      <c r="F52" s="7"/>
      <c r="G52" s="7"/>
      <c r="H52" s="7"/>
      <c r="I52" s="7"/>
      <c r="J52" s="7"/>
      <c r="K52" s="7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30.75" customHeight="1">
      <c r="A53" s="8" t="s">
        <v>120</v>
      </c>
      <c r="B53" s="25" t="s">
        <v>121</v>
      </c>
      <c r="C53" s="8"/>
      <c r="D53" s="7"/>
      <c r="E53" s="8"/>
      <c r="F53" s="7"/>
      <c r="G53" s="7"/>
      <c r="H53" s="7"/>
      <c r="I53" s="7"/>
      <c r="J53" s="7"/>
      <c r="K53" s="7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>
      <c r="A54" s="16" t="s">
        <v>122</v>
      </c>
      <c r="B54" s="17" t="s">
        <v>123</v>
      </c>
      <c r="C54" s="16" t="s">
        <v>124</v>
      </c>
      <c r="D54" s="7"/>
      <c r="E54" s="6"/>
      <c r="F54" s="7"/>
      <c r="G54" s="7"/>
      <c r="H54" s="7"/>
      <c r="I54" s="7"/>
      <c r="J54" s="7"/>
      <c r="K54" s="7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4">
      <c r="A55" s="16" t="s">
        <v>125</v>
      </c>
      <c r="B55" s="17" t="s">
        <v>126</v>
      </c>
      <c r="C55" s="16" t="s">
        <v>124</v>
      </c>
      <c r="D55" s="7"/>
      <c r="E55" s="6"/>
      <c r="F55" s="7"/>
      <c r="G55" s="7"/>
      <c r="H55" s="7"/>
      <c r="I55" s="7"/>
      <c r="J55" s="7"/>
      <c r="K55" s="7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36">
      <c r="A56" s="16" t="s">
        <v>127</v>
      </c>
      <c r="B56" s="17" t="s">
        <v>128</v>
      </c>
      <c r="C56" s="16" t="s">
        <v>48</v>
      </c>
      <c r="D56" s="7"/>
      <c r="E56" s="6"/>
      <c r="F56" s="7"/>
      <c r="G56" s="7"/>
      <c r="H56" s="7"/>
      <c r="I56" s="7"/>
      <c r="J56" s="7"/>
      <c r="K56" s="7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36">
      <c r="A57" s="16" t="s">
        <v>129</v>
      </c>
      <c r="B57" s="17" t="s">
        <v>130</v>
      </c>
      <c r="C57" s="16" t="s">
        <v>48</v>
      </c>
      <c r="D57" s="7"/>
      <c r="E57" s="6"/>
      <c r="F57" s="7"/>
      <c r="G57" s="7"/>
      <c r="H57" s="7"/>
      <c r="I57" s="7"/>
      <c r="J57" s="7"/>
      <c r="K57" s="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36">
      <c r="A58" s="16" t="s">
        <v>131</v>
      </c>
      <c r="B58" s="17" t="s">
        <v>132</v>
      </c>
      <c r="C58" s="16" t="s">
        <v>48</v>
      </c>
      <c r="D58" s="7"/>
      <c r="E58" s="6"/>
      <c r="F58" s="7"/>
      <c r="G58" s="7"/>
      <c r="H58" s="7"/>
      <c r="I58" s="7"/>
      <c r="J58" s="7"/>
      <c r="K58" s="7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36">
      <c r="A59" s="16" t="s">
        <v>133</v>
      </c>
      <c r="B59" s="17" t="s">
        <v>134</v>
      </c>
      <c r="C59" s="16" t="s">
        <v>48</v>
      </c>
      <c r="D59" s="7"/>
      <c r="E59" s="6"/>
      <c r="F59" s="7"/>
      <c r="G59" s="7"/>
      <c r="H59" s="7"/>
      <c r="I59" s="7"/>
      <c r="J59" s="7"/>
      <c r="K59" s="7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>
      <c r="A60" s="16" t="s">
        <v>135</v>
      </c>
      <c r="B60" s="17" t="s">
        <v>136</v>
      </c>
      <c r="C60" s="16" t="s">
        <v>16</v>
      </c>
      <c r="D60" s="7"/>
      <c r="E60" s="6"/>
      <c r="F60" s="7"/>
      <c r="G60" s="7"/>
      <c r="H60" s="7"/>
      <c r="I60" s="7"/>
      <c r="J60" s="7"/>
      <c r="K60" s="7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>
      <c r="A61" s="16" t="s">
        <v>137</v>
      </c>
      <c r="B61" s="17" t="s">
        <v>138</v>
      </c>
      <c r="C61" s="16" t="s">
        <v>124</v>
      </c>
      <c r="D61" s="7"/>
      <c r="E61" s="6"/>
      <c r="F61" s="7"/>
      <c r="G61" s="7"/>
      <c r="H61" s="7"/>
      <c r="I61" s="7"/>
      <c r="J61" s="7"/>
      <c r="K61" s="7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>
      <c r="A62" s="16" t="s">
        <v>139</v>
      </c>
      <c r="B62" s="17" t="s">
        <v>140</v>
      </c>
      <c r="C62" s="16" t="s">
        <v>16</v>
      </c>
      <c r="D62" s="7"/>
      <c r="E62" s="6"/>
      <c r="F62" s="7"/>
      <c r="G62" s="7"/>
      <c r="H62" s="7"/>
      <c r="I62" s="7"/>
      <c r="J62" s="7"/>
      <c r="K62" s="7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12.75" customHeight="1">
      <c r="A63" s="8" t="s">
        <v>141</v>
      </c>
      <c r="B63" s="25" t="s">
        <v>142</v>
      </c>
      <c r="C63" s="8"/>
      <c r="D63" s="7"/>
      <c r="E63" s="8"/>
      <c r="F63" s="7"/>
      <c r="G63" s="7"/>
      <c r="H63" s="7"/>
      <c r="I63" s="7"/>
      <c r="J63" s="7"/>
      <c r="K63" s="7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36">
      <c r="A64" s="16" t="s">
        <v>143</v>
      </c>
      <c r="B64" s="17" t="s">
        <v>144</v>
      </c>
      <c r="C64" s="16" t="s">
        <v>48</v>
      </c>
      <c r="D64" s="7"/>
      <c r="E64" s="16"/>
      <c r="F64" s="7"/>
      <c r="G64" s="7"/>
      <c r="H64" s="7"/>
      <c r="I64" s="7"/>
      <c r="J64" s="7"/>
      <c r="K64" s="7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>
      <c r="A65" s="16" t="s">
        <v>145</v>
      </c>
      <c r="B65" s="17" t="s">
        <v>146</v>
      </c>
      <c r="C65" s="16" t="s">
        <v>124</v>
      </c>
      <c r="D65" s="7"/>
      <c r="E65" s="16"/>
      <c r="F65" s="7"/>
      <c r="G65" s="7"/>
      <c r="H65" s="7"/>
      <c r="I65" s="7"/>
      <c r="J65" s="7"/>
      <c r="K65" s="7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t="36">
      <c r="A66" s="16" t="s">
        <v>147</v>
      </c>
      <c r="B66" s="17" t="s">
        <v>148</v>
      </c>
      <c r="C66" s="16" t="s">
        <v>48</v>
      </c>
      <c r="D66" s="7"/>
      <c r="E66" s="16"/>
      <c r="F66" s="7"/>
      <c r="G66" s="7"/>
      <c r="H66" s="7"/>
      <c r="I66" s="7"/>
      <c r="J66" s="7"/>
      <c r="K66" s="7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>
      <c r="A67" s="16" t="s">
        <v>149</v>
      </c>
      <c r="B67" s="17" t="s">
        <v>150</v>
      </c>
      <c r="C67" s="16" t="s">
        <v>124</v>
      </c>
      <c r="D67" s="7"/>
      <c r="E67" s="16"/>
      <c r="F67" s="7"/>
      <c r="G67" s="7"/>
      <c r="H67" s="7"/>
      <c r="I67" s="7"/>
      <c r="J67" s="7"/>
      <c r="K67" s="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>
      <c r="A68" s="16" t="s">
        <v>151</v>
      </c>
      <c r="B68" s="17" t="s">
        <v>152</v>
      </c>
      <c r="C68" s="16" t="s">
        <v>95</v>
      </c>
      <c r="D68" s="7"/>
      <c r="E68" s="16"/>
      <c r="F68" s="7"/>
      <c r="G68" s="7"/>
      <c r="H68" s="7"/>
      <c r="I68" s="7"/>
      <c r="J68" s="7"/>
      <c r="K68" s="7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36">
      <c r="A69" s="16" t="s">
        <v>153</v>
      </c>
      <c r="B69" s="17" t="s">
        <v>154</v>
      </c>
      <c r="C69" s="16" t="s">
        <v>48</v>
      </c>
      <c r="D69" s="7"/>
      <c r="E69" s="16"/>
      <c r="F69" s="7"/>
      <c r="G69" s="7"/>
      <c r="H69" s="7"/>
      <c r="I69" s="7"/>
      <c r="J69" s="7"/>
      <c r="K69" s="7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24">
      <c r="A70" s="16" t="s">
        <v>155</v>
      </c>
      <c r="B70" s="17" t="s">
        <v>156</v>
      </c>
      <c r="C70" s="16" t="s">
        <v>124</v>
      </c>
      <c r="D70" s="7"/>
      <c r="E70" s="16"/>
      <c r="F70" s="7"/>
      <c r="G70" s="7"/>
      <c r="H70" s="7"/>
      <c r="I70" s="7"/>
      <c r="J70" s="7"/>
      <c r="K70" s="7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2.75" customHeight="1">
      <c r="A71" s="27" t="s">
        <v>157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36">
      <c r="A72" s="8" t="s">
        <v>158</v>
      </c>
      <c r="B72" s="25" t="s">
        <v>159</v>
      </c>
      <c r="C72" s="8"/>
      <c r="D72" s="7">
        <f t="shared" ref="D72:D111" si="3">J72*12*C$2</f>
        <v>201134.944870879</v>
      </c>
      <c r="E72" s="15">
        <v>2.0499999999999998</v>
      </c>
      <c r="F72" s="7">
        <f t="shared" ref="F72:F78" si="4">E72*1.065</f>
        <v>2.1832499999999997</v>
      </c>
      <c r="G72" s="7">
        <f t="shared" ref="G72" si="5">F72*1.042</f>
        <v>2.2749464999999995</v>
      </c>
      <c r="H72" s="7">
        <f t="shared" ref="H72:H109" si="6">G72*1.0808</f>
        <v>2.4587621771999997</v>
      </c>
      <c r="I72" s="7">
        <f t="shared" ref="I72:I108" si="7">H72*1.036</f>
        <v>2.5472776155791998</v>
      </c>
      <c r="J72" s="7">
        <f>I72*1.049</f>
        <v>2.6720942187425805</v>
      </c>
      <c r="K72" s="7">
        <f>J72*1.0913</f>
        <v>2.9160564209137778</v>
      </c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12.75" customHeight="1">
      <c r="A73" s="8" t="s">
        <v>160</v>
      </c>
      <c r="B73" s="25" t="s">
        <v>161</v>
      </c>
      <c r="C73" s="8"/>
      <c r="D73" s="7"/>
      <c r="E73" s="8"/>
      <c r="F73" s="7"/>
      <c r="G73" s="7"/>
      <c r="H73" s="7"/>
      <c r="I73" s="7"/>
      <c r="J73" s="7"/>
      <c r="K73" s="7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>
      <c r="A74" s="16" t="s">
        <v>162</v>
      </c>
      <c r="B74" s="18" t="s">
        <v>163</v>
      </c>
      <c r="C74" s="16" t="s">
        <v>124</v>
      </c>
      <c r="D74" s="7">
        <f>J74*12*C$2</f>
        <v>17071.941662211189</v>
      </c>
      <c r="E74" s="19">
        <v>0.17399999999999999</v>
      </c>
      <c r="F74" s="7">
        <f t="shared" si="4"/>
        <v>0.18530999999999997</v>
      </c>
      <c r="G74" s="7">
        <v>0.19309301999999998</v>
      </c>
      <c r="H74" s="7">
        <f t="shared" si="6"/>
        <v>0.20869493601599998</v>
      </c>
      <c r="I74" s="7">
        <f t="shared" si="7"/>
        <v>0.21620795371257598</v>
      </c>
      <c r="J74" s="7">
        <f>I74*1.049</f>
        <v>0.22680214344449218</v>
      </c>
      <c r="K74" s="7">
        <f>J74*1.0913</f>
        <v>0.24750917914097431</v>
      </c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>
      <c r="A75" s="16" t="s">
        <v>164</v>
      </c>
      <c r="B75" s="18" t="s">
        <v>165</v>
      </c>
      <c r="C75" s="16" t="s">
        <v>124</v>
      </c>
      <c r="D75" s="7">
        <f t="shared" si="3"/>
        <v>9222.7730818842101</v>
      </c>
      <c r="E75" s="19">
        <v>9.4E-2</v>
      </c>
      <c r="F75" s="7">
        <f t="shared" si="4"/>
        <v>0.10010999999999999</v>
      </c>
      <c r="G75" s="7">
        <v>0.10431462</v>
      </c>
      <c r="H75" s="7">
        <f t="shared" si="6"/>
        <v>0.112743241296</v>
      </c>
      <c r="I75" s="7">
        <f t="shared" si="7"/>
        <v>0.116801997982656</v>
      </c>
      <c r="J75" s="7">
        <f t="shared" ref="J75:K97" si="8">I75*1.049</f>
        <v>0.12252529588380615</v>
      </c>
      <c r="K75" s="7">
        <f t="shared" ref="K75:K98" si="9">J75*1.0913</f>
        <v>0.13371185539799763</v>
      </c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24">
      <c r="A76" s="16" t="s">
        <v>166</v>
      </c>
      <c r="B76" s="18" t="s">
        <v>167</v>
      </c>
      <c r="C76" s="16" t="s">
        <v>124</v>
      </c>
      <c r="D76" s="7">
        <f t="shared" si="3"/>
        <v>5298.188791720715</v>
      </c>
      <c r="E76" s="19">
        <v>5.3999999999999999E-2</v>
      </c>
      <c r="F76" s="7">
        <f t="shared" si="4"/>
        <v>5.7509999999999999E-2</v>
      </c>
      <c r="G76" s="7">
        <v>5.992542E-2</v>
      </c>
      <c r="H76" s="7">
        <f t="shared" si="6"/>
        <v>6.4767393935999992E-2</v>
      </c>
      <c r="I76" s="7">
        <f t="shared" si="7"/>
        <v>6.7099020117695987E-2</v>
      </c>
      <c r="J76" s="7">
        <f t="shared" si="8"/>
        <v>7.0386872103463088E-2</v>
      </c>
      <c r="K76" s="7">
        <f t="shared" si="9"/>
        <v>7.6813193526509269E-2</v>
      </c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36">
      <c r="A77" s="16" t="s">
        <v>168</v>
      </c>
      <c r="B77" s="18" t="s">
        <v>169</v>
      </c>
      <c r="C77" s="16" t="s">
        <v>124</v>
      </c>
      <c r="D77" s="7">
        <f t="shared" si="3"/>
        <v>1275.4898943031351</v>
      </c>
      <c r="E77" s="19">
        <v>1.2999999999999999E-2</v>
      </c>
      <c r="F77" s="7">
        <f t="shared" si="4"/>
        <v>1.3844999999999998E-2</v>
      </c>
      <c r="G77" s="7">
        <v>1.4426489999999998E-2</v>
      </c>
      <c r="H77" s="7">
        <f t="shared" si="6"/>
        <v>1.5592150391999997E-2</v>
      </c>
      <c r="I77" s="7">
        <f t="shared" si="7"/>
        <v>1.6153467806111998E-2</v>
      </c>
      <c r="J77" s="7">
        <f t="shared" si="8"/>
        <v>1.6944987728611485E-2</v>
      </c>
      <c r="K77" s="7">
        <f t="shared" si="9"/>
        <v>1.8492065108233712E-2</v>
      </c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4">
      <c r="A78" s="16" t="s">
        <v>170</v>
      </c>
      <c r="B78" s="18" t="s">
        <v>171</v>
      </c>
      <c r="C78" s="16" t="s">
        <v>124</v>
      </c>
      <c r="D78" s="7">
        <f t="shared" si="3"/>
        <v>2452.8651813521833</v>
      </c>
      <c r="E78" s="19">
        <v>2.5000000000000001E-2</v>
      </c>
      <c r="F78" s="7">
        <f t="shared" si="4"/>
        <v>2.6624999999999999E-2</v>
      </c>
      <c r="G78" s="7">
        <v>2.7743250000000001E-2</v>
      </c>
      <c r="H78" s="7">
        <f t="shared" si="6"/>
        <v>2.9984904600000001E-2</v>
      </c>
      <c r="I78" s="7">
        <f t="shared" si="7"/>
        <v>3.1064361165600001E-2</v>
      </c>
      <c r="J78" s="7">
        <f t="shared" si="8"/>
        <v>3.2586514862714397E-2</v>
      </c>
      <c r="K78" s="7">
        <f t="shared" si="9"/>
        <v>3.5561663669680221E-2</v>
      </c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12.75" customHeight="1">
      <c r="A79" s="8" t="s">
        <v>172</v>
      </c>
      <c r="B79" s="25" t="s">
        <v>173</v>
      </c>
      <c r="C79" s="8"/>
      <c r="D79" s="7"/>
      <c r="E79" s="8"/>
      <c r="F79" s="7"/>
      <c r="G79" s="7"/>
      <c r="H79" s="7"/>
      <c r="I79" s="7"/>
      <c r="J79" s="7"/>
      <c r="K79" s="7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>
      <c r="A80" s="16" t="s">
        <v>174</v>
      </c>
      <c r="B80" s="12" t="s">
        <v>175</v>
      </c>
      <c r="C80" s="16" t="s">
        <v>124</v>
      </c>
      <c r="D80" s="7">
        <f t="shared" si="3"/>
        <v>14717.191088113097</v>
      </c>
      <c r="E80" s="19">
        <v>0.15</v>
      </c>
      <c r="F80" s="7">
        <f t="shared" ref="F80:F95" si="10">E80*1.065</f>
        <v>0.15974999999999998</v>
      </c>
      <c r="G80" s="7">
        <v>0.16645949999999998</v>
      </c>
      <c r="H80" s="7">
        <f t="shared" si="6"/>
        <v>0.17990942759999998</v>
      </c>
      <c r="I80" s="7">
        <f t="shared" si="7"/>
        <v>0.18638616699359997</v>
      </c>
      <c r="J80" s="7">
        <f t="shared" si="8"/>
        <v>0.19551908917628635</v>
      </c>
      <c r="K80" s="7">
        <f t="shared" si="9"/>
        <v>0.21336998201808127</v>
      </c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24">
      <c r="A81" s="16" t="s">
        <v>176</v>
      </c>
      <c r="B81" s="12" t="s">
        <v>177</v>
      </c>
      <c r="C81" s="16" t="s">
        <v>178</v>
      </c>
      <c r="D81" s="7">
        <f t="shared" si="3"/>
        <v>1667.9483233194844</v>
      </c>
      <c r="E81" s="19">
        <v>1.7000000000000001E-2</v>
      </c>
      <c r="F81" s="7">
        <f t="shared" si="10"/>
        <v>1.8105E-2</v>
      </c>
      <c r="G81" s="7">
        <v>1.8865409999999999E-2</v>
      </c>
      <c r="H81" s="7">
        <f t="shared" si="6"/>
        <v>2.0389735127999999E-2</v>
      </c>
      <c r="I81" s="7">
        <f t="shared" si="7"/>
        <v>2.1123765592608E-2</v>
      </c>
      <c r="J81" s="7">
        <f t="shared" si="8"/>
        <v>2.215883010664579E-2</v>
      </c>
      <c r="K81" s="7">
        <f t="shared" si="9"/>
        <v>2.4181931295382549E-2</v>
      </c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36">
      <c r="A82" s="16" t="s">
        <v>179</v>
      </c>
      <c r="B82" s="17" t="s">
        <v>180</v>
      </c>
      <c r="C82" s="16" t="s">
        <v>181</v>
      </c>
      <c r="D82" s="7">
        <f t="shared" si="3"/>
        <v>2845.3236103685326</v>
      </c>
      <c r="E82" s="19">
        <v>2.9000000000000001E-2</v>
      </c>
      <c r="F82" s="7">
        <f t="shared" si="10"/>
        <v>3.0884999999999999E-2</v>
      </c>
      <c r="G82" s="7">
        <v>3.2182170000000003E-2</v>
      </c>
      <c r="H82" s="7">
        <f t="shared" si="6"/>
        <v>3.4782489336000005E-2</v>
      </c>
      <c r="I82" s="7">
        <f t="shared" si="7"/>
        <v>3.6034658952096003E-2</v>
      </c>
      <c r="J82" s="7">
        <f t="shared" si="8"/>
        <v>3.7800357240748705E-2</v>
      </c>
      <c r="K82" s="7">
        <f t="shared" si="9"/>
        <v>4.1251529856829061E-2</v>
      </c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48">
      <c r="A83" s="16" t="s">
        <v>182</v>
      </c>
      <c r="B83" s="17" t="s">
        <v>183</v>
      </c>
      <c r="C83" s="16" t="s">
        <v>181</v>
      </c>
      <c r="D83" s="7">
        <f t="shared" si="3"/>
        <v>6671.7932932779377</v>
      </c>
      <c r="E83" s="19">
        <v>6.8000000000000005E-2</v>
      </c>
      <c r="F83" s="7">
        <f t="shared" si="10"/>
        <v>7.2419999999999998E-2</v>
      </c>
      <c r="G83" s="7">
        <v>7.5461639999999996E-2</v>
      </c>
      <c r="H83" s="7">
        <f t="shared" si="6"/>
        <v>8.1558940511999994E-2</v>
      </c>
      <c r="I83" s="7">
        <f t="shared" si="7"/>
        <v>8.4495062370432E-2</v>
      </c>
      <c r="J83" s="7">
        <f t="shared" si="8"/>
        <v>8.8635320426583161E-2</v>
      </c>
      <c r="K83" s="7">
        <f t="shared" si="9"/>
        <v>9.6727725181530194E-2</v>
      </c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36">
      <c r="A84" s="16" t="s">
        <v>184</v>
      </c>
      <c r="B84" s="17" t="s">
        <v>185</v>
      </c>
      <c r="C84" s="16" t="s">
        <v>186</v>
      </c>
      <c r="D84" s="7">
        <f t="shared" si="3"/>
        <v>41502.478868478938</v>
      </c>
      <c r="E84" s="19">
        <v>0.42299999999999999</v>
      </c>
      <c r="F84" s="7">
        <f t="shared" si="10"/>
        <v>0.45049499999999998</v>
      </c>
      <c r="G84" s="7">
        <v>0.46941579</v>
      </c>
      <c r="H84" s="7">
        <f t="shared" si="6"/>
        <v>0.50734458583200004</v>
      </c>
      <c r="I84" s="7">
        <f t="shared" si="7"/>
        <v>0.52560899092195201</v>
      </c>
      <c r="J84" s="7">
        <f t="shared" si="8"/>
        <v>0.55136383147712764</v>
      </c>
      <c r="K84" s="7">
        <f t="shared" si="9"/>
        <v>0.60170334929098934</v>
      </c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24">
      <c r="A85" s="8" t="s">
        <v>187</v>
      </c>
      <c r="B85" s="25" t="s">
        <v>188</v>
      </c>
      <c r="C85" s="8"/>
      <c r="D85" s="7"/>
      <c r="E85" s="8"/>
      <c r="F85" s="7"/>
      <c r="G85" s="7"/>
      <c r="H85" s="7"/>
      <c r="I85" s="7"/>
      <c r="J85" s="7"/>
      <c r="K85" s="7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>
      <c r="A86" s="16" t="s">
        <v>189</v>
      </c>
      <c r="B86" s="17" t="s">
        <v>190</v>
      </c>
      <c r="C86" s="16" t="s">
        <v>124</v>
      </c>
      <c r="D86" s="7">
        <f t="shared" si="3"/>
        <v>20015.379879833814</v>
      </c>
      <c r="E86" s="19">
        <v>0.20399999999999999</v>
      </c>
      <c r="F86" s="7">
        <f t="shared" si="10"/>
        <v>0.21725999999999998</v>
      </c>
      <c r="G86" s="7">
        <v>0.22638491999999999</v>
      </c>
      <c r="H86" s="7">
        <f t="shared" si="6"/>
        <v>0.24467682153599998</v>
      </c>
      <c r="I86" s="7">
        <f t="shared" si="7"/>
        <v>0.25348518711129597</v>
      </c>
      <c r="J86" s="7">
        <f t="shared" si="8"/>
        <v>0.26590596127974947</v>
      </c>
      <c r="K86" s="7">
        <f t="shared" si="9"/>
        <v>0.29018317554459055</v>
      </c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>
      <c r="A87" s="16" t="s">
        <v>191</v>
      </c>
      <c r="B87" s="12" t="s">
        <v>192</v>
      </c>
      <c r="C87" s="16" t="s">
        <v>124</v>
      </c>
      <c r="D87" s="7">
        <f t="shared" si="3"/>
        <v>15698.337160653973</v>
      </c>
      <c r="E87" s="19">
        <v>0.16</v>
      </c>
      <c r="F87" s="7">
        <f t="shared" si="10"/>
        <v>0.1704</v>
      </c>
      <c r="G87" s="7">
        <v>0.17755680000000001</v>
      </c>
      <c r="H87" s="7">
        <f t="shared" si="6"/>
        <v>0.19190338944000002</v>
      </c>
      <c r="I87" s="7">
        <f t="shared" si="7"/>
        <v>0.19881191145984003</v>
      </c>
      <c r="J87" s="7">
        <f t="shared" si="8"/>
        <v>0.20855369512137217</v>
      </c>
      <c r="K87" s="7">
        <f t="shared" si="9"/>
        <v>0.22759464748595343</v>
      </c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>
      <c r="A88" s="16" t="s">
        <v>193</v>
      </c>
      <c r="B88" s="17" t="s">
        <v>194</v>
      </c>
      <c r="C88" s="16" t="s">
        <v>124</v>
      </c>
      <c r="D88" s="7">
        <f t="shared" si="3"/>
        <v>2943.43821762262</v>
      </c>
      <c r="E88" s="19">
        <v>0.03</v>
      </c>
      <c r="F88" s="7">
        <f t="shared" si="10"/>
        <v>3.1949999999999999E-2</v>
      </c>
      <c r="G88" s="7">
        <v>3.3291899999999999E-2</v>
      </c>
      <c r="H88" s="7">
        <f t="shared" si="6"/>
        <v>3.598188552E-2</v>
      </c>
      <c r="I88" s="7">
        <f t="shared" si="7"/>
        <v>3.7277233398720001E-2</v>
      </c>
      <c r="J88" s="7">
        <f t="shared" si="8"/>
        <v>3.9103817835257279E-2</v>
      </c>
      <c r="K88" s="7">
        <f t="shared" si="9"/>
        <v>4.2673996403616264E-2</v>
      </c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>
      <c r="A89" s="16" t="s">
        <v>195</v>
      </c>
      <c r="B89" s="6" t="s">
        <v>196</v>
      </c>
      <c r="C89" s="16" t="s">
        <v>124</v>
      </c>
      <c r="D89" s="7">
        <f t="shared" si="3"/>
        <v>981.14607254087332</v>
      </c>
      <c r="E89" s="19">
        <v>0.01</v>
      </c>
      <c r="F89" s="7">
        <f t="shared" si="10"/>
        <v>1.065E-2</v>
      </c>
      <c r="G89" s="7">
        <v>1.1097300000000001E-2</v>
      </c>
      <c r="H89" s="7">
        <f t="shared" si="6"/>
        <v>1.1993961840000001E-2</v>
      </c>
      <c r="I89" s="7">
        <f t="shared" si="7"/>
        <v>1.2425744466240002E-2</v>
      </c>
      <c r="J89" s="7">
        <f t="shared" si="8"/>
        <v>1.3034605945085761E-2</v>
      </c>
      <c r="K89" s="7">
        <f t="shared" si="9"/>
        <v>1.4224665467872089E-2</v>
      </c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>
      <c r="A90" s="16" t="s">
        <v>197</v>
      </c>
      <c r="B90" s="6" t="s">
        <v>198</v>
      </c>
      <c r="C90" s="16" t="s">
        <v>95</v>
      </c>
      <c r="D90" s="7">
        <f t="shared" si="3"/>
        <v>28453.236103685322</v>
      </c>
      <c r="E90" s="19">
        <v>0.28999999999999998</v>
      </c>
      <c r="F90" s="7">
        <f t="shared" si="10"/>
        <v>0.30884999999999996</v>
      </c>
      <c r="G90" s="7">
        <v>0.32182169999999999</v>
      </c>
      <c r="H90" s="7">
        <f t="shared" si="6"/>
        <v>0.34782489336</v>
      </c>
      <c r="I90" s="7">
        <f t="shared" si="7"/>
        <v>0.36034658952095999</v>
      </c>
      <c r="J90" s="7">
        <f t="shared" si="8"/>
        <v>0.378003572407487</v>
      </c>
      <c r="K90" s="7">
        <f t="shared" si="9"/>
        <v>0.41251529856829056</v>
      </c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4">
      <c r="A91" s="16" t="s">
        <v>199</v>
      </c>
      <c r="B91" s="6" t="s">
        <v>200</v>
      </c>
      <c r="C91" s="16" t="s">
        <v>124</v>
      </c>
      <c r="D91" s="7">
        <f t="shared" si="3"/>
        <v>490.57303627043666</v>
      </c>
      <c r="E91" s="19">
        <v>5.0000000000000001E-3</v>
      </c>
      <c r="F91" s="7">
        <f t="shared" si="10"/>
        <v>5.3249999999999999E-3</v>
      </c>
      <c r="G91" s="7">
        <v>5.5486500000000005E-3</v>
      </c>
      <c r="H91" s="7">
        <f t="shared" si="6"/>
        <v>5.9969809200000005E-3</v>
      </c>
      <c r="I91" s="7">
        <f t="shared" si="7"/>
        <v>6.2128722331200011E-3</v>
      </c>
      <c r="J91" s="7">
        <f t="shared" si="8"/>
        <v>6.5173029725428804E-3</v>
      </c>
      <c r="K91" s="7">
        <f t="shared" si="9"/>
        <v>7.1123327339360446E-3</v>
      </c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>
      <c r="A92" s="16" t="s">
        <v>201</v>
      </c>
      <c r="B92" s="6" t="s">
        <v>202</v>
      </c>
      <c r="C92" s="16" t="s">
        <v>203</v>
      </c>
      <c r="D92" s="7">
        <f t="shared" si="3"/>
        <v>3335.8966466389688</v>
      </c>
      <c r="E92" s="19">
        <v>3.4000000000000002E-2</v>
      </c>
      <c r="F92" s="7">
        <f t="shared" si="10"/>
        <v>3.6209999999999999E-2</v>
      </c>
      <c r="G92" s="7">
        <v>3.7730819999999998E-2</v>
      </c>
      <c r="H92" s="7">
        <f t="shared" si="6"/>
        <v>4.0779470255999997E-2</v>
      </c>
      <c r="I92" s="7">
        <f t="shared" si="7"/>
        <v>4.2247531185216E-2</v>
      </c>
      <c r="J92" s="7">
        <f t="shared" si="8"/>
        <v>4.4317660213291581E-2</v>
      </c>
      <c r="K92" s="7">
        <f t="shared" si="9"/>
        <v>4.8363862590765097E-2</v>
      </c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>
      <c r="A93" s="16" t="s">
        <v>204</v>
      </c>
      <c r="B93" s="6" t="s">
        <v>205</v>
      </c>
      <c r="C93" s="16" t="s">
        <v>124</v>
      </c>
      <c r="D93" s="7">
        <f t="shared" si="3"/>
        <v>1962.2921450817466</v>
      </c>
      <c r="E93" s="19">
        <v>0.02</v>
      </c>
      <c r="F93" s="7">
        <f t="shared" si="10"/>
        <v>2.1299999999999999E-2</v>
      </c>
      <c r="G93" s="7">
        <v>2.2194600000000002E-2</v>
      </c>
      <c r="H93" s="7">
        <f t="shared" si="6"/>
        <v>2.3987923680000002E-2</v>
      </c>
      <c r="I93" s="7">
        <f t="shared" si="7"/>
        <v>2.4851488932480004E-2</v>
      </c>
      <c r="J93" s="7">
        <f t="shared" si="8"/>
        <v>2.6069211890171522E-2</v>
      </c>
      <c r="K93" s="7">
        <f t="shared" si="9"/>
        <v>2.8449330935744178E-2</v>
      </c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>
      <c r="A94" s="16" t="s">
        <v>206</v>
      </c>
      <c r="B94" s="6" t="s">
        <v>207</v>
      </c>
      <c r="C94" s="16" t="s">
        <v>178</v>
      </c>
      <c r="D94" s="7">
        <f t="shared" si="3"/>
        <v>15109.649517129446</v>
      </c>
      <c r="E94" s="19">
        <v>0.154</v>
      </c>
      <c r="F94" s="7">
        <f t="shared" si="10"/>
        <v>0.16400999999999999</v>
      </c>
      <c r="G94" s="7">
        <v>0.17089842</v>
      </c>
      <c r="H94" s="7">
        <f t="shared" si="6"/>
        <v>0.18470701233599998</v>
      </c>
      <c r="I94" s="7">
        <f t="shared" si="7"/>
        <v>0.19135646478009599</v>
      </c>
      <c r="J94" s="7">
        <f t="shared" si="8"/>
        <v>0.20073293155432068</v>
      </c>
      <c r="K94" s="7">
        <f t="shared" si="9"/>
        <v>0.21905984820523014</v>
      </c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ht="24">
      <c r="A95" s="16" t="s">
        <v>208</v>
      </c>
      <c r="B95" s="6" t="s">
        <v>209</v>
      </c>
      <c r="C95" s="16" t="s">
        <v>203</v>
      </c>
      <c r="D95" s="7">
        <f t="shared" si="3"/>
        <v>6181.2202570075024</v>
      </c>
      <c r="E95" s="19">
        <v>6.3E-2</v>
      </c>
      <c r="F95" s="7">
        <f t="shared" si="10"/>
        <v>6.7095000000000002E-2</v>
      </c>
      <c r="G95" s="7">
        <v>6.9912990000000008E-2</v>
      </c>
      <c r="H95" s="7">
        <f t="shared" si="6"/>
        <v>7.5561959592000003E-2</v>
      </c>
      <c r="I95" s="7">
        <f t="shared" si="7"/>
        <v>7.828219013731201E-2</v>
      </c>
      <c r="J95" s="7">
        <f t="shared" si="8"/>
        <v>8.2118017454040293E-2</v>
      </c>
      <c r="K95" s="7">
        <f t="shared" si="9"/>
        <v>8.9615392447594172E-2</v>
      </c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s="20" customFormat="1" ht="12.75" customHeight="1">
      <c r="A96" s="8" t="s">
        <v>210</v>
      </c>
      <c r="B96" s="26" t="s">
        <v>211</v>
      </c>
      <c r="C96" s="1"/>
      <c r="D96" s="7"/>
      <c r="E96" s="1"/>
      <c r="F96" s="7"/>
      <c r="G96" s="7"/>
      <c r="H96" s="7"/>
      <c r="I96" s="7"/>
      <c r="J96" s="7"/>
      <c r="K96" s="7"/>
    </row>
    <row r="97" spans="1:1024" ht="48">
      <c r="A97" s="16" t="s">
        <v>212</v>
      </c>
      <c r="B97" s="6" t="s">
        <v>213</v>
      </c>
      <c r="C97" s="16" t="s">
        <v>214</v>
      </c>
      <c r="D97" s="7">
        <f t="shared" si="3"/>
        <v>2649.0943958603575</v>
      </c>
      <c r="E97" s="19">
        <v>2.7E-2</v>
      </c>
      <c r="F97" s="7">
        <f>E97*1.065</f>
        <v>2.8754999999999999E-2</v>
      </c>
      <c r="G97" s="7">
        <v>2.996271E-2</v>
      </c>
      <c r="H97" s="7">
        <f t="shared" si="6"/>
        <v>3.2383696967999996E-2</v>
      </c>
      <c r="I97" s="7">
        <f t="shared" si="7"/>
        <v>3.3549510058847994E-2</v>
      </c>
      <c r="J97" s="7">
        <f t="shared" si="8"/>
        <v>3.5193436051731544E-2</v>
      </c>
      <c r="K97" s="7">
        <f t="shared" si="9"/>
        <v>3.8406596763254634E-2</v>
      </c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>
      <c r="A98" s="16" t="s">
        <v>215</v>
      </c>
      <c r="B98" s="6" t="s">
        <v>216</v>
      </c>
      <c r="C98" s="16" t="s">
        <v>124</v>
      </c>
      <c r="D98" s="7">
        <f t="shared" si="3"/>
        <v>784.91685803269866</v>
      </c>
      <c r="E98" s="19">
        <v>8.0000000000000002E-3</v>
      </c>
      <c r="F98" s="7">
        <f>E98*1.065</f>
        <v>8.5199999999999998E-3</v>
      </c>
      <c r="G98" s="7">
        <v>8.8778399999999997E-3</v>
      </c>
      <c r="H98" s="7">
        <f t="shared" si="6"/>
        <v>9.5951694719999987E-3</v>
      </c>
      <c r="I98" s="7">
        <f t="shared" si="7"/>
        <v>9.9405955729919993E-3</v>
      </c>
      <c r="J98" s="7">
        <f>I98*1.049</f>
        <v>1.0427684756068607E-2</v>
      </c>
      <c r="K98" s="7">
        <f t="shared" si="9"/>
        <v>1.1379732374297669E-2</v>
      </c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2.75" customHeight="1">
      <c r="A99" s="27" t="s">
        <v>217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>
      <c r="A100" s="5" t="s">
        <v>220</v>
      </c>
      <c r="B100" s="6" t="s">
        <v>218</v>
      </c>
      <c r="C100" s="9" t="s">
        <v>95</v>
      </c>
      <c r="D100" s="7">
        <f t="shared" si="3"/>
        <v>30415.528248767063</v>
      </c>
      <c r="E100" s="7">
        <v>0.31</v>
      </c>
      <c r="F100" s="7">
        <f t="shared" ref="F100:F105" si="11">E100*1.065</f>
        <v>0.33015</v>
      </c>
      <c r="G100" s="7">
        <v>0.3440163</v>
      </c>
      <c r="H100" s="7">
        <f t="shared" si="6"/>
        <v>0.37181281703999997</v>
      </c>
      <c r="I100" s="7">
        <f t="shared" si="7"/>
        <v>0.38519807845343995</v>
      </c>
      <c r="J100" s="7">
        <f>I100*1.049</f>
        <v>0.40407278429765847</v>
      </c>
      <c r="K100" s="7">
        <f>J100*1.0913</f>
        <v>0.44096462950403464</v>
      </c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>
      <c r="A101" s="5" t="s">
        <v>222</v>
      </c>
      <c r="B101" s="6" t="s">
        <v>221</v>
      </c>
      <c r="C101" s="9" t="s">
        <v>95</v>
      </c>
      <c r="D101" s="7">
        <f t="shared" si="3"/>
        <v>3924.5842901634933</v>
      </c>
      <c r="E101" s="7">
        <v>0.04</v>
      </c>
      <c r="F101" s="7">
        <f t="shared" si="11"/>
        <v>4.2599999999999999E-2</v>
      </c>
      <c r="G101" s="7">
        <v>4.4389200000000004E-2</v>
      </c>
      <c r="H101" s="7">
        <f t="shared" si="6"/>
        <v>4.7975847360000004E-2</v>
      </c>
      <c r="I101" s="7">
        <f t="shared" si="7"/>
        <v>4.9702977864960009E-2</v>
      </c>
      <c r="J101" s="7">
        <f t="shared" ref="J101:K108" si="12">I101*1.049</f>
        <v>5.2138423780343043E-2</v>
      </c>
      <c r="K101" s="7">
        <f t="shared" ref="K101:K107" si="13">J101*1.0913</f>
        <v>5.6898661871488357E-2</v>
      </c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36">
      <c r="A102" s="5" t="s">
        <v>224</v>
      </c>
      <c r="B102" s="6" t="s">
        <v>223</v>
      </c>
      <c r="C102" s="9" t="s">
        <v>48</v>
      </c>
      <c r="D102" s="7">
        <f t="shared" si="3"/>
        <v>981.14607254087332</v>
      </c>
      <c r="E102" s="7">
        <v>0.01</v>
      </c>
      <c r="F102" s="7">
        <f t="shared" si="11"/>
        <v>1.065E-2</v>
      </c>
      <c r="G102" s="7">
        <v>1.1097300000000001E-2</v>
      </c>
      <c r="H102" s="7">
        <f t="shared" si="6"/>
        <v>1.1993961840000001E-2</v>
      </c>
      <c r="I102" s="7">
        <f t="shared" si="7"/>
        <v>1.2425744466240002E-2</v>
      </c>
      <c r="J102" s="7">
        <f t="shared" si="12"/>
        <v>1.3034605945085761E-2</v>
      </c>
      <c r="K102" s="7">
        <f t="shared" si="13"/>
        <v>1.4224665467872089E-2</v>
      </c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36">
      <c r="A103" s="5" t="s">
        <v>226</v>
      </c>
      <c r="B103" s="6" t="s">
        <v>225</v>
      </c>
      <c r="C103" s="9" t="s">
        <v>48</v>
      </c>
      <c r="D103" s="7">
        <f t="shared" si="3"/>
        <v>8830.314652867859</v>
      </c>
      <c r="E103" s="7">
        <v>0.09</v>
      </c>
      <c r="F103" s="7">
        <f t="shared" si="11"/>
        <v>9.5849999999999991E-2</v>
      </c>
      <c r="G103" s="7">
        <v>9.9875699999999998E-2</v>
      </c>
      <c r="H103" s="7">
        <f t="shared" si="6"/>
        <v>0.10794565655999999</v>
      </c>
      <c r="I103" s="7">
        <f t="shared" si="7"/>
        <v>0.11183170019616</v>
      </c>
      <c r="J103" s="7">
        <f t="shared" si="12"/>
        <v>0.11731145350577182</v>
      </c>
      <c r="K103" s="7">
        <f t="shared" si="13"/>
        <v>0.12802198921084879</v>
      </c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>
      <c r="A104" s="5" t="s">
        <v>228</v>
      </c>
      <c r="B104" s="6" t="s">
        <v>227</v>
      </c>
      <c r="C104" s="9" t="s">
        <v>95</v>
      </c>
      <c r="D104" s="7">
        <f t="shared" si="3"/>
        <v>21585.213595899211</v>
      </c>
      <c r="E104" s="7">
        <v>0.22</v>
      </c>
      <c r="F104" s="7">
        <f t="shared" si="11"/>
        <v>0.23429999999999998</v>
      </c>
      <c r="G104" s="7">
        <v>0.24414059999999999</v>
      </c>
      <c r="H104" s="7">
        <f t="shared" si="6"/>
        <v>0.26386716047999997</v>
      </c>
      <c r="I104" s="7">
        <f t="shared" si="7"/>
        <v>0.27336637825728</v>
      </c>
      <c r="J104" s="7">
        <f t="shared" si="12"/>
        <v>0.2867613307918867</v>
      </c>
      <c r="K104" s="7">
        <f t="shared" si="13"/>
        <v>0.31294264029318591</v>
      </c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>
      <c r="A105" s="5" t="s">
        <v>237</v>
      </c>
      <c r="B105" s="6" t="s">
        <v>229</v>
      </c>
      <c r="C105" s="9" t="s">
        <v>95</v>
      </c>
      <c r="D105" s="7">
        <f t="shared" si="3"/>
        <v>78986.669822332144</v>
      </c>
      <c r="E105" s="7">
        <v>0.80504495745246596</v>
      </c>
      <c r="F105" s="7">
        <f t="shared" si="11"/>
        <v>0.85737287968687625</v>
      </c>
      <c r="G105" s="7">
        <v>0.89338254063372513</v>
      </c>
      <c r="H105" s="7">
        <f t="shared" si="6"/>
        <v>0.96556784991693012</v>
      </c>
      <c r="I105" s="7">
        <f t="shared" si="7"/>
        <v>1.0003282925139396</v>
      </c>
      <c r="J105" s="7">
        <f t="shared" si="12"/>
        <v>1.0493443788471226</v>
      </c>
      <c r="K105" s="7">
        <f t="shared" si="13"/>
        <v>1.1451495206358648</v>
      </c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s="20" customFormat="1" ht="13.5" customHeight="1">
      <c r="A106" s="28" t="s">
        <v>230</v>
      </c>
      <c r="B106" s="28"/>
      <c r="C106" s="28"/>
      <c r="D106" s="21">
        <f t="shared" si="3"/>
        <v>980003.94747292809</v>
      </c>
      <c r="E106" s="21">
        <v>11.18</v>
      </c>
      <c r="F106" s="21">
        <v>11.85</v>
      </c>
      <c r="G106" s="21">
        <v>12.36</v>
      </c>
      <c r="H106" s="21">
        <v>11.98</v>
      </c>
      <c r="I106" s="21">
        <f t="shared" si="7"/>
        <v>12.411280000000001</v>
      </c>
      <c r="J106" s="21">
        <f t="shared" si="12"/>
        <v>13.019432720000001</v>
      </c>
      <c r="K106" s="21">
        <f t="shared" si="13"/>
        <v>14.208106927336001</v>
      </c>
      <c r="L106" s="22"/>
    </row>
    <row r="107" spans="1:1024">
      <c r="A107" s="5" t="s">
        <v>231</v>
      </c>
      <c r="B107" s="6" t="s">
        <v>232</v>
      </c>
      <c r="C107" s="9" t="s">
        <v>95</v>
      </c>
      <c r="D107" s="7">
        <f t="shared" si="3"/>
        <v>337847.77154116792</v>
      </c>
      <c r="E107" s="7">
        <v>3.45</v>
      </c>
      <c r="F107" s="7">
        <f>E107*1.065</f>
        <v>3.6742499999999998</v>
      </c>
      <c r="G107" s="7">
        <v>3.82</v>
      </c>
      <c r="H107" s="7">
        <v>4.13</v>
      </c>
      <c r="I107" s="7">
        <f t="shared" si="7"/>
        <v>4.2786799999999996</v>
      </c>
      <c r="J107" s="7">
        <f t="shared" si="12"/>
        <v>4.4883353199999991</v>
      </c>
      <c r="K107" s="7">
        <f t="shared" si="13"/>
        <v>4.8981203347159985</v>
      </c>
    </row>
    <row r="108" spans="1:1024" ht="12.75" hidden="1" customHeight="1">
      <c r="A108" s="11">
        <v>9</v>
      </c>
      <c r="B108" s="29" t="s">
        <v>234</v>
      </c>
      <c r="C108" s="9" t="s">
        <v>95</v>
      </c>
      <c r="D108" s="7">
        <f t="shared" si="3"/>
        <v>0</v>
      </c>
      <c r="E108" s="7">
        <v>0.52</v>
      </c>
      <c r="F108" s="7">
        <v>0.56999999999999995</v>
      </c>
      <c r="G108" s="7"/>
      <c r="H108" s="7">
        <f t="shared" si="6"/>
        <v>0</v>
      </c>
      <c r="I108" s="7">
        <f t="shared" si="7"/>
        <v>0</v>
      </c>
      <c r="J108" s="7">
        <f t="shared" si="12"/>
        <v>0</v>
      </c>
      <c r="K108" s="7">
        <f t="shared" si="12"/>
        <v>0</v>
      </c>
    </row>
    <row r="109" spans="1:1024" hidden="1">
      <c r="A109" s="11" t="s">
        <v>233</v>
      </c>
      <c r="B109" s="29" t="s">
        <v>235</v>
      </c>
      <c r="C109" s="9" t="s">
        <v>95</v>
      </c>
      <c r="D109" s="7">
        <f t="shared" si="3"/>
        <v>0</v>
      </c>
      <c r="E109" s="7">
        <v>0.05</v>
      </c>
      <c r="F109" s="7">
        <f>E109*1.065</f>
        <v>5.3249999999999999E-2</v>
      </c>
      <c r="G109" s="7">
        <v>0.05</v>
      </c>
      <c r="H109" s="7">
        <f t="shared" si="6"/>
        <v>5.4040000000000005E-2</v>
      </c>
      <c r="I109" s="7">
        <v>0.05</v>
      </c>
      <c r="J109" s="7"/>
      <c r="K109" s="7"/>
    </row>
    <row r="110" spans="1:1024">
      <c r="A110" s="5" t="s">
        <v>233</v>
      </c>
      <c r="B110" s="6" t="s">
        <v>219</v>
      </c>
      <c r="C110" s="9" t="s">
        <v>95</v>
      </c>
      <c r="D110" s="7">
        <f t="shared" si="3"/>
        <v>89574.155999999988</v>
      </c>
      <c r="E110" s="7">
        <v>1.19</v>
      </c>
      <c r="F110" s="7">
        <v>1.21</v>
      </c>
      <c r="G110" s="7">
        <v>1.27</v>
      </c>
      <c r="H110" s="7">
        <v>1.1000000000000001</v>
      </c>
      <c r="I110" s="7">
        <v>1.1499999999999999</v>
      </c>
      <c r="J110" s="7">
        <v>1.19</v>
      </c>
      <c r="K110" s="7">
        <v>1.24</v>
      </c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>
      <c r="A111" s="28" t="s">
        <v>236</v>
      </c>
      <c r="B111" s="28"/>
      <c r="C111" s="28"/>
      <c r="D111" s="21">
        <f t="shared" si="3"/>
        <v>1407425.8750140963</v>
      </c>
      <c r="E111" s="21">
        <f>SUM(E108:E109)</f>
        <v>0.57000000000000006</v>
      </c>
      <c r="F111" s="21">
        <v>17.63</v>
      </c>
      <c r="G111" s="21">
        <f>G106+G107+G109</f>
        <v>16.23</v>
      </c>
      <c r="H111" s="21">
        <f>H106+H107+H109+H110</f>
        <v>17.264040000000001</v>
      </c>
      <c r="I111" s="21">
        <f>I106+I107+I109+I110</f>
        <v>17.889959999999999</v>
      </c>
      <c r="J111" s="21">
        <f>J106+J107+J110</f>
        <v>18.697768040000003</v>
      </c>
      <c r="K111" s="21">
        <f>K106+K107+K110</f>
        <v>20.346227262051997</v>
      </c>
    </row>
  </sheetData>
  <mergeCells count="8">
    <mergeCell ref="A111:C111"/>
    <mergeCell ref="A106:C106"/>
    <mergeCell ref="A3:K3"/>
    <mergeCell ref="A14:K14"/>
    <mergeCell ref="A22:K22"/>
    <mergeCell ref="A41:K41"/>
    <mergeCell ref="A71:K71"/>
    <mergeCell ref="A99:K99"/>
  </mergeCells>
  <pageMargins left="0.75" right="0.75" top="0.6" bottom="0.20972222222222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Воронкин Никита Валентинович</cp:lastModifiedBy>
  <cp:revision>2</cp:revision>
  <cp:lastPrinted>2014-05-15T08:35:36Z</cp:lastPrinted>
  <dcterms:created xsi:type="dcterms:W3CDTF">2011-09-20T07:13:12Z</dcterms:created>
  <dcterms:modified xsi:type="dcterms:W3CDTF">2022-09-20T07:46:59Z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