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цепин Н.В\1. Показания ТЕПЛОСЧЕТЧИКОВ\2023 г\за январь\Ведомости в КВАДРУ\Разумное, Бельгина, Филиппова\"/>
    </mc:Choice>
  </mc:AlternateContent>
  <bookViews>
    <workbookView xWindow="0" yWindow="0" windowWidth="28800" windowHeight="11835"/>
  </bookViews>
  <sheets>
    <sheet name="Расчет" sheetId="1" r:id="rId1"/>
    <sheet name="в эл. виде" sheetId="2" r:id="rId2"/>
  </sheets>
  <definedNames>
    <definedName name="_xlnm.Print_Area" localSheetId="1">'в эл. виде'!$A$1:$G$85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1" l="1"/>
  <c r="O85" i="1" l="1"/>
  <c r="K85" i="1" s="1"/>
  <c r="I85" i="1" s="1"/>
  <c r="C83" i="2" l="1"/>
  <c r="G6" i="1" l="1"/>
  <c r="G5" i="1"/>
  <c r="G4" i="1"/>
  <c r="G3" i="1"/>
  <c r="J83" i="1" l="1"/>
  <c r="G80" i="1" l="1"/>
  <c r="G79" i="1"/>
  <c r="G81" i="1"/>
  <c r="G82" i="1"/>
  <c r="B83" i="2" l="1"/>
  <c r="I88" i="1" l="1"/>
  <c r="J93" i="1" l="1"/>
  <c r="G78" i="1" l="1"/>
  <c r="G32" i="1"/>
  <c r="G73" i="1" l="1"/>
  <c r="G74" i="1"/>
  <c r="G75" i="1"/>
  <c r="G76" i="1"/>
  <c r="G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3" i="1" l="1"/>
  <c r="I84" i="1" l="1"/>
  <c r="H3" i="1" s="1"/>
  <c r="I3" i="1" s="1"/>
  <c r="I87" i="1"/>
  <c r="H59" i="1" l="1"/>
  <c r="I59" i="1" s="1"/>
  <c r="H8" i="1"/>
  <c r="I8" i="1" s="1"/>
  <c r="H27" i="1"/>
  <c r="I27" i="1" s="1"/>
  <c r="H17" i="1"/>
  <c r="I17" i="1" s="1"/>
  <c r="H5" i="1"/>
  <c r="I5" i="1" s="1"/>
  <c r="H76" i="1"/>
  <c r="I76" i="1" s="1"/>
  <c r="H79" i="1"/>
  <c r="I79" i="1" s="1"/>
  <c r="H6" i="1"/>
  <c r="I6" i="1" s="1"/>
  <c r="H53" i="1"/>
  <c r="I53" i="1" s="1"/>
  <c r="H4" i="1"/>
  <c r="I4" i="1" s="1"/>
  <c r="H7" i="1"/>
  <c r="I7" i="1" s="1"/>
  <c r="H80" i="1"/>
  <c r="I80" i="1" s="1"/>
  <c r="H61" i="1"/>
  <c r="I61" i="1" s="1"/>
  <c r="H62" i="1"/>
  <c r="I62" i="1" s="1"/>
  <c r="H72" i="1"/>
  <c r="I72" i="1" s="1"/>
  <c r="H75" i="1"/>
  <c r="I75" i="1" s="1"/>
  <c r="H45" i="1"/>
  <c r="I45" i="1" s="1"/>
  <c r="H13" i="1"/>
  <c r="I13" i="1" s="1"/>
  <c r="H74" i="1"/>
  <c r="I74" i="1" s="1"/>
  <c r="H54" i="1"/>
  <c r="I54" i="1" s="1"/>
  <c r="H77" i="1"/>
  <c r="I77" i="1" s="1"/>
  <c r="H52" i="1"/>
  <c r="I52" i="1" s="1"/>
  <c r="H20" i="1"/>
  <c r="I20" i="1" s="1"/>
  <c r="H21" i="1"/>
  <c r="I21" i="1" s="1"/>
  <c r="H82" i="1"/>
  <c r="I82" i="1" s="1"/>
  <c r="H81" i="1"/>
  <c r="I81" i="1" s="1"/>
  <c r="H51" i="1"/>
  <c r="I51" i="1" s="1"/>
  <c r="H18" i="1"/>
  <c r="I18" i="1" s="1"/>
  <c r="H30" i="1"/>
  <c r="I30" i="1" s="1"/>
  <c r="H32" i="1"/>
  <c r="I32" i="1" s="1"/>
  <c r="H10" i="1"/>
  <c r="I10" i="1" s="1"/>
  <c r="H29" i="1"/>
  <c r="I29" i="1" s="1"/>
  <c r="H71" i="1"/>
  <c r="I71" i="1" s="1"/>
  <c r="H73" i="1"/>
  <c r="I73" i="1" s="1"/>
  <c r="H69" i="1"/>
  <c r="I69" i="1" s="1"/>
  <c r="H23" i="1"/>
  <c r="I23" i="1" s="1"/>
  <c r="H63" i="1"/>
  <c r="I63" i="1" s="1"/>
  <c r="H46" i="1"/>
  <c r="I46" i="1" s="1"/>
  <c r="H26" i="1"/>
  <c r="I26" i="1" s="1"/>
  <c r="H14" i="1"/>
  <c r="I14" i="1" s="1"/>
  <c r="H42" i="1"/>
  <c r="I42" i="1" s="1"/>
  <c r="H55" i="1"/>
  <c r="I55" i="1" s="1"/>
  <c r="H60" i="1"/>
  <c r="I60" i="1" s="1"/>
  <c r="H66" i="1"/>
  <c r="I66" i="1" s="1"/>
  <c r="H34" i="1"/>
  <c r="I34" i="1" s="1"/>
  <c r="H11" i="1"/>
  <c r="I11" i="1" s="1"/>
  <c r="H25" i="1"/>
  <c r="I25" i="1" s="1"/>
  <c r="H39" i="1"/>
  <c r="I39" i="1" s="1"/>
  <c r="H33" i="1"/>
  <c r="I33" i="1" s="1"/>
  <c r="H47" i="1"/>
  <c r="I47" i="1" s="1"/>
  <c r="H49" i="1"/>
  <c r="I49" i="1" s="1"/>
  <c r="H38" i="1"/>
  <c r="I38" i="1" s="1"/>
  <c r="H56" i="1"/>
  <c r="I56" i="1" s="1"/>
  <c r="H35" i="1"/>
  <c r="I35" i="1" s="1"/>
  <c r="H68" i="1"/>
  <c r="I68" i="1" s="1"/>
  <c r="H37" i="1"/>
  <c r="I37" i="1" s="1"/>
  <c r="H64" i="1"/>
  <c r="I64" i="1" s="1"/>
  <c r="H50" i="1"/>
  <c r="I50" i="1" s="1"/>
  <c r="H44" i="1"/>
  <c r="I44" i="1" s="1"/>
  <c r="H41" i="1"/>
  <c r="I41" i="1" s="1"/>
  <c r="H15" i="1"/>
  <c r="I15" i="1" s="1"/>
  <c r="H36" i="1"/>
  <c r="I36" i="1" s="1"/>
  <c r="H9" i="1"/>
  <c r="I9" i="1" s="1"/>
  <c r="H31" i="1"/>
  <c r="I31" i="1" s="1"/>
  <c r="H65" i="1"/>
  <c r="I65" i="1" s="1"/>
  <c r="H12" i="1"/>
  <c r="I12" i="1" s="1"/>
  <c r="H57" i="1"/>
  <c r="I57" i="1" s="1"/>
  <c r="H19" i="1"/>
  <c r="I19" i="1" s="1"/>
  <c r="H48" i="1"/>
  <c r="I48" i="1" s="1"/>
  <c r="H70" i="1"/>
  <c r="I70" i="1" s="1"/>
  <c r="H43" i="1"/>
  <c r="I43" i="1" s="1"/>
  <c r="H16" i="1"/>
  <c r="I16" i="1" s="1"/>
  <c r="H22" i="1"/>
  <c r="I22" i="1" s="1"/>
  <c r="H28" i="1"/>
  <c r="I28" i="1" s="1"/>
  <c r="H58" i="1"/>
  <c r="I58" i="1" s="1"/>
  <c r="H40" i="1"/>
  <c r="I40" i="1" s="1"/>
  <c r="H67" i="1"/>
  <c r="I67" i="1" s="1"/>
  <c r="H24" i="1"/>
  <c r="I24" i="1" s="1"/>
  <c r="H78" i="1"/>
  <c r="I78" i="1" s="1"/>
  <c r="I83" i="1" l="1"/>
  <c r="H83" i="1"/>
</calcChain>
</file>

<file path=xl/sharedStrings.xml><?xml version="1.0" encoding="utf-8"?>
<sst xmlns="http://schemas.openxmlformats.org/spreadsheetml/2006/main" count="128" uniqueCount="38">
  <si>
    <t>Шарапов О.Н.</t>
  </si>
  <si>
    <t>Директор</t>
  </si>
  <si>
    <t>кв.м</t>
  </si>
  <si>
    <t>Об.площ.:</t>
  </si>
  <si>
    <t>Гка</t>
  </si>
  <si>
    <t>Факт.потр.:</t>
  </si>
  <si>
    <t>показ. Кон.</t>
  </si>
  <si>
    <t>Итого по ОДПУ:</t>
  </si>
  <si>
    <t>Показ. Нач</t>
  </si>
  <si>
    <t>Разница:</t>
  </si>
  <si>
    <t>ИПУ</t>
  </si>
  <si>
    <t>PRIM</t>
  </si>
  <si>
    <t>Si</t>
  </si>
  <si>
    <t>RAZ4</t>
  </si>
  <si>
    <t>Vои*</t>
  </si>
  <si>
    <t>Vi*</t>
  </si>
  <si>
    <t>GOD4</t>
  </si>
  <si>
    <t>MES4</t>
  </si>
  <si>
    <t>K4</t>
  </si>
  <si>
    <t>D4</t>
  </si>
  <si>
    <t>нж1</t>
  </si>
  <si>
    <t>нж2</t>
  </si>
  <si>
    <t>нж3</t>
  </si>
  <si>
    <t>нж4</t>
  </si>
  <si>
    <t>МОП</t>
  </si>
  <si>
    <t>Редькин Сергей Иванович</t>
  </si>
  <si>
    <t>Трубчанинова Аврора Юрьевна</t>
  </si>
  <si>
    <t>Горяинов Александр Николаевич</t>
  </si>
  <si>
    <t>Украинский Антон Юрьевич</t>
  </si>
  <si>
    <t>№ кв.</t>
  </si>
  <si>
    <t>Площадь кв.</t>
  </si>
  <si>
    <t>RAZ</t>
  </si>
  <si>
    <t>О.Н. Шарапов</t>
  </si>
  <si>
    <t>пгт. Разумное, ул. Бельгина, д. 8</t>
  </si>
  <si>
    <t>Общее на 2 дома от теплосетей Разумное</t>
  </si>
  <si>
    <t>1 Гкалл на кв.</t>
  </si>
  <si>
    <t>1  Гкалл на кв.</t>
  </si>
  <si>
    <r>
      <t xml:space="preserve">пгт. Разумное, ул. Бельгина, д. 8,            </t>
    </r>
    <r>
      <rPr>
        <b/>
        <u/>
        <sz val="11"/>
        <color rgb="FF000000"/>
        <rFont val="Liberation Sans"/>
        <charset val="204"/>
      </rPr>
      <t>январь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</si>
</sst>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00"/>
    <numFmt numFmtId="166" formatCode="0.00000"/>
    <numFmt numFmtId="167" formatCode="#,##0.0000"/>
  </numFmts>
  <fonts count="17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Liberation Sans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b/>
      <u/>
      <sz val="11"/>
      <color rgb="FF000000"/>
      <name val="Liberation Sans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61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1" applyFont="1">
      <alignment horizontal="left"/>
    </xf>
    <xf numFmtId="0" fontId="3" fillId="0" borderId="0" xfId="1" applyFo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7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ont="1" applyFill="1"/>
    <xf numFmtId="0" fontId="0" fillId="5" borderId="0" xfId="0" applyFill="1"/>
    <xf numFmtId="165" fontId="0" fillId="0" borderId="1" xfId="0" applyNumberFormat="1" applyFont="1" applyBorder="1" applyAlignment="1">
      <alignment horizontal="center" vertical="center"/>
    </xf>
    <xf numFmtId="0" fontId="0" fillId="3" borderId="0" xfId="0" applyFont="1" applyFill="1"/>
    <xf numFmtId="0" fontId="3" fillId="3" borderId="0" xfId="1" applyFont="1" applyFill="1">
      <alignment horizontal="left"/>
    </xf>
    <xf numFmtId="0" fontId="0" fillId="3" borderId="0" xfId="0" applyFill="1"/>
    <xf numFmtId="2" fontId="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164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 shrinkToFit="1"/>
    </xf>
    <xf numFmtId="167" fontId="15" fillId="3" borderId="1" xfId="0" applyNumberFormat="1" applyFont="1" applyFill="1" applyBorder="1" applyAlignment="1">
      <alignment horizontal="center" vertical="center" shrinkToFit="1"/>
    </xf>
    <xf numFmtId="167" fontId="16" fillId="3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="90" zoomScaleNormal="90" workbookViewId="0">
      <selection activeCell="M14" sqref="M14"/>
    </sheetView>
  </sheetViews>
  <sheetFormatPr defaultRowHeight="15"/>
  <cols>
    <col min="5" max="5" width="13.85546875" style="19" customWidth="1"/>
    <col min="6" max="6" width="14" customWidth="1"/>
    <col min="8" max="8" width="14.5703125" customWidth="1"/>
    <col min="9" max="9" width="11" customWidth="1"/>
    <col min="10" max="10" width="11.5703125" customWidth="1"/>
    <col min="12" max="12" width="23.7109375" customWidth="1"/>
    <col min="13" max="13" width="11.5703125" customWidth="1"/>
    <col min="14" max="14" width="13.5703125" customWidth="1"/>
  </cols>
  <sheetData>
    <row r="1" spans="1:11" ht="15.7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>
      <c r="A2" s="38" t="s">
        <v>19</v>
      </c>
      <c r="B2" s="38" t="s">
        <v>18</v>
      </c>
      <c r="C2" s="38" t="s">
        <v>17</v>
      </c>
      <c r="D2" s="38" t="s">
        <v>16</v>
      </c>
      <c r="E2" s="49">
        <v>44920</v>
      </c>
      <c r="F2" s="49">
        <v>44951</v>
      </c>
      <c r="G2" s="38" t="s">
        <v>15</v>
      </c>
      <c r="H2" s="38" t="s">
        <v>14</v>
      </c>
      <c r="I2" s="38" t="s">
        <v>13</v>
      </c>
      <c r="J2" s="12" t="s">
        <v>12</v>
      </c>
      <c r="K2" s="12" t="s">
        <v>11</v>
      </c>
    </row>
    <row r="3" spans="1:11">
      <c r="A3" s="39">
        <v>8</v>
      </c>
      <c r="B3" s="39">
        <v>1</v>
      </c>
      <c r="C3" s="39">
        <v>1</v>
      </c>
      <c r="D3" s="39">
        <v>2023</v>
      </c>
      <c r="E3" s="50">
        <v>11.3093</v>
      </c>
      <c r="F3" s="50">
        <v>12.9709</v>
      </c>
      <c r="G3" s="48">
        <f>SUM(F3-E3)</f>
        <v>1.6616</v>
      </c>
      <c r="H3" s="16">
        <f>$I$84*(J3/$I$88)</f>
        <v>0.29207115188541333</v>
      </c>
      <c r="I3" s="16">
        <f>G3+H3</f>
        <v>1.9536711518854133</v>
      </c>
      <c r="J3" s="40">
        <v>61.1</v>
      </c>
      <c r="K3" s="10" t="s">
        <v>10</v>
      </c>
    </row>
    <row r="4" spans="1:11">
      <c r="A4" s="39">
        <v>8</v>
      </c>
      <c r="B4" s="39">
        <v>2</v>
      </c>
      <c r="C4" s="39">
        <v>1</v>
      </c>
      <c r="D4" s="39">
        <v>2023</v>
      </c>
      <c r="E4" s="51">
        <v>0</v>
      </c>
      <c r="F4" s="51">
        <v>0</v>
      </c>
      <c r="G4" s="48">
        <f>SUM(F4-E4)</f>
        <v>0</v>
      </c>
      <c r="H4" s="16">
        <f t="shared" ref="H4:H8" si="0">$I$84*(J4/$I$88)</f>
        <v>0.13862624230240564</v>
      </c>
      <c r="I4" s="16">
        <f t="shared" ref="I4:I34" si="1">G4+H4</f>
        <v>0.13862624230240564</v>
      </c>
      <c r="J4" s="40">
        <v>29</v>
      </c>
      <c r="K4" s="10" t="s">
        <v>10</v>
      </c>
    </row>
    <row r="5" spans="1:11">
      <c r="A5" s="39">
        <v>8</v>
      </c>
      <c r="B5" s="39">
        <v>3</v>
      </c>
      <c r="C5" s="39">
        <v>1</v>
      </c>
      <c r="D5" s="39">
        <v>2023</v>
      </c>
      <c r="E5" s="51">
        <v>6.2111000000000001</v>
      </c>
      <c r="F5" s="51">
        <v>6.8753000000000002</v>
      </c>
      <c r="G5" s="48">
        <f>SUM(F5-E5)</f>
        <v>0.66420000000000012</v>
      </c>
      <c r="H5" s="16">
        <f t="shared" si="0"/>
        <v>0.24426899936734239</v>
      </c>
      <c r="I5" s="16">
        <f t="shared" ref="I5:I19" si="2">G5+H5</f>
        <v>0.90846899936734249</v>
      </c>
      <c r="J5" s="41">
        <v>51.1</v>
      </c>
      <c r="K5" s="10" t="s">
        <v>10</v>
      </c>
    </row>
    <row r="6" spans="1:11">
      <c r="A6" s="39">
        <v>8</v>
      </c>
      <c r="B6" s="39">
        <v>4</v>
      </c>
      <c r="C6" s="39">
        <v>1</v>
      </c>
      <c r="D6" s="39">
        <v>2023</v>
      </c>
      <c r="E6" s="50">
        <v>5.1717000000000004</v>
      </c>
      <c r="F6" s="50">
        <v>5.2896999999999998</v>
      </c>
      <c r="G6" s="48">
        <f>SUM(F6-E6)</f>
        <v>0.11799999999999944</v>
      </c>
      <c r="H6" s="16">
        <f t="shared" si="0"/>
        <v>0.27629644155444988</v>
      </c>
      <c r="I6" s="16">
        <f t="shared" si="2"/>
        <v>0.39429644155444932</v>
      </c>
      <c r="J6" s="41">
        <v>57.8</v>
      </c>
      <c r="K6" s="10" t="s">
        <v>10</v>
      </c>
    </row>
    <row r="7" spans="1:11">
      <c r="A7" s="39">
        <v>8</v>
      </c>
      <c r="B7" s="39">
        <v>5</v>
      </c>
      <c r="C7" s="39">
        <v>1</v>
      </c>
      <c r="D7" s="39">
        <v>2023</v>
      </c>
      <c r="E7" s="50">
        <v>5.2443</v>
      </c>
      <c r="F7" s="50">
        <v>5.8398000000000003</v>
      </c>
      <c r="G7" s="48">
        <f t="shared" ref="G7:G34" si="3">SUM(F7-E7)</f>
        <v>0.59550000000000036</v>
      </c>
      <c r="H7" s="16">
        <f t="shared" si="0"/>
        <v>0.13671415620168281</v>
      </c>
      <c r="I7" s="16">
        <f t="shared" si="2"/>
        <v>0.73221415620168318</v>
      </c>
      <c r="J7" s="41">
        <v>28.6</v>
      </c>
      <c r="K7" s="10" t="s">
        <v>10</v>
      </c>
    </row>
    <row r="8" spans="1:11">
      <c r="A8" s="39">
        <v>8</v>
      </c>
      <c r="B8" s="39">
        <v>6</v>
      </c>
      <c r="C8" s="39">
        <v>1</v>
      </c>
      <c r="D8" s="39">
        <v>2023</v>
      </c>
      <c r="E8" s="50">
        <v>4.0221999999999998</v>
      </c>
      <c r="F8" s="50">
        <v>4.0221999999999998</v>
      </c>
      <c r="G8" s="48">
        <f t="shared" si="3"/>
        <v>0</v>
      </c>
      <c r="H8" s="16">
        <f t="shared" si="0"/>
        <v>0.13671415620168281</v>
      </c>
      <c r="I8" s="16">
        <f t="shared" si="2"/>
        <v>0.13671415620168281</v>
      </c>
      <c r="J8" s="41">
        <v>28.6</v>
      </c>
      <c r="K8" s="10" t="s">
        <v>10</v>
      </c>
    </row>
    <row r="9" spans="1:11">
      <c r="A9" s="39">
        <v>8</v>
      </c>
      <c r="B9" s="39">
        <v>7</v>
      </c>
      <c r="C9" s="39">
        <v>1</v>
      </c>
      <c r="D9" s="39">
        <v>2023</v>
      </c>
      <c r="E9" s="50">
        <v>3.206</v>
      </c>
      <c r="F9" s="50">
        <v>3.6381999999999999</v>
      </c>
      <c r="G9" s="48">
        <f t="shared" si="3"/>
        <v>0.43219999999999992</v>
      </c>
      <c r="H9" s="16">
        <f t="shared" ref="H9:H34" si="4">$I$84*(J9/$I$88)</f>
        <v>0.24283493479180024</v>
      </c>
      <c r="I9" s="16">
        <f t="shared" si="2"/>
        <v>0.6750349347918001</v>
      </c>
      <c r="J9" s="41">
        <v>50.8</v>
      </c>
      <c r="K9" s="10" t="s">
        <v>10</v>
      </c>
    </row>
    <row r="10" spans="1:11">
      <c r="A10" s="39">
        <v>8</v>
      </c>
      <c r="B10" s="39">
        <v>8</v>
      </c>
      <c r="C10" s="39">
        <v>1</v>
      </c>
      <c r="D10" s="39">
        <v>2023</v>
      </c>
      <c r="E10" s="52">
        <v>6.3582000000000001</v>
      </c>
      <c r="F10" s="52">
        <v>6.9962999999999997</v>
      </c>
      <c r="G10" s="48">
        <f t="shared" si="3"/>
        <v>0.63809999999999967</v>
      </c>
      <c r="H10" s="16">
        <f t="shared" si="4"/>
        <v>0.27534039850408848</v>
      </c>
      <c r="I10" s="16">
        <f t="shared" si="2"/>
        <v>0.9134403985040882</v>
      </c>
      <c r="J10" s="41">
        <v>57.6</v>
      </c>
      <c r="K10" s="10" t="s">
        <v>10</v>
      </c>
    </row>
    <row r="11" spans="1:11">
      <c r="A11" s="39">
        <v>8</v>
      </c>
      <c r="B11" s="39">
        <v>9</v>
      </c>
      <c r="C11" s="39">
        <v>1</v>
      </c>
      <c r="D11" s="39">
        <v>2023</v>
      </c>
      <c r="E11" s="52">
        <v>1.8095000000000001</v>
      </c>
      <c r="F11" s="52">
        <v>1.9371</v>
      </c>
      <c r="G11" s="48">
        <f t="shared" si="3"/>
        <v>0.12759999999999994</v>
      </c>
      <c r="H11" s="16">
        <f t="shared" si="4"/>
        <v>0.13528009162614069</v>
      </c>
      <c r="I11" s="16">
        <f t="shared" si="2"/>
        <v>0.26288009162614062</v>
      </c>
      <c r="J11" s="41">
        <v>28.3</v>
      </c>
      <c r="K11" s="10" t="s">
        <v>10</v>
      </c>
    </row>
    <row r="12" spans="1:11">
      <c r="A12" s="39">
        <v>8</v>
      </c>
      <c r="B12" s="39">
        <v>10</v>
      </c>
      <c r="C12" s="39">
        <v>1</v>
      </c>
      <c r="D12" s="39">
        <v>2023</v>
      </c>
      <c r="E12" s="50">
        <v>1.8566</v>
      </c>
      <c r="F12" s="50">
        <v>2.3820999999999999</v>
      </c>
      <c r="G12" s="48">
        <f t="shared" si="3"/>
        <v>0.52549999999999986</v>
      </c>
      <c r="H12" s="16">
        <f t="shared" si="4"/>
        <v>0.13575811315132139</v>
      </c>
      <c r="I12" s="16">
        <f t="shared" si="2"/>
        <v>0.66125811315132121</v>
      </c>
      <c r="J12" s="41">
        <v>28.4</v>
      </c>
      <c r="K12" s="10" t="s">
        <v>10</v>
      </c>
    </row>
    <row r="13" spans="1:11">
      <c r="A13" s="39">
        <v>8</v>
      </c>
      <c r="B13" s="39">
        <v>11</v>
      </c>
      <c r="C13" s="39">
        <v>1</v>
      </c>
      <c r="D13" s="39">
        <v>2023</v>
      </c>
      <c r="E13" s="50">
        <v>6.9683999999999999</v>
      </c>
      <c r="F13" s="50">
        <v>7.6135000000000002</v>
      </c>
      <c r="G13" s="48">
        <f t="shared" si="3"/>
        <v>0.64510000000000023</v>
      </c>
      <c r="H13" s="16">
        <f t="shared" si="4"/>
        <v>0.24235691326661957</v>
      </c>
      <c r="I13" s="16">
        <f t="shared" si="2"/>
        <v>0.8874569132666198</v>
      </c>
      <c r="J13" s="41">
        <v>50.7</v>
      </c>
      <c r="K13" s="10" t="s">
        <v>10</v>
      </c>
    </row>
    <row r="14" spans="1:11">
      <c r="A14" s="39">
        <v>8</v>
      </c>
      <c r="B14" s="39">
        <v>12</v>
      </c>
      <c r="C14" s="39">
        <v>1</v>
      </c>
      <c r="D14" s="39">
        <v>2023</v>
      </c>
      <c r="E14" s="50">
        <v>9.6579999999999995</v>
      </c>
      <c r="F14" s="50">
        <v>10.2494</v>
      </c>
      <c r="G14" s="48">
        <f t="shared" si="3"/>
        <v>0.59140000000000015</v>
      </c>
      <c r="H14" s="16">
        <f t="shared" si="4"/>
        <v>0.27629644155444988</v>
      </c>
      <c r="I14" s="16">
        <f t="shared" si="2"/>
        <v>0.86769644155445003</v>
      </c>
      <c r="J14" s="41">
        <v>57.8</v>
      </c>
      <c r="K14" s="10" t="s">
        <v>10</v>
      </c>
    </row>
    <row r="15" spans="1:11">
      <c r="A15" s="39">
        <v>8</v>
      </c>
      <c r="B15" s="39">
        <v>13</v>
      </c>
      <c r="C15" s="39">
        <v>1</v>
      </c>
      <c r="D15" s="39">
        <v>2023</v>
      </c>
      <c r="E15" s="50">
        <v>4.0058999999999996</v>
      </c>
      <c r="F15" s="50">
        <v>4.3680000000000003</v>
      </c>
      <c r="G15" s="48">
        <f t="shared" si="3"/>
        <v>0.36210000000000075</v>
      </c>
      <c r="H15" s="16">
        <f t="shared" si="4"/>
        <v>0.13623613467650211</v>
      </c>
      <c r="I15" s="16">
        <f t="shared" si="2"/>
        <v>0.49833613467650284</v>
      </c>
      <c r="J15" s="41">
        <v>28.5</v>
      </c>
      <c r="K15" s="10" t="s">
        <v>10</v>
      </c>
    </row>
    <row r="16" spans="1:11">
      <c r="A16" s="39">
        <v>8</v>
      </c>
      <c r="B16" s="39">
        <v>14</v>
      </c>
      <c r="C16" s="39">
        <v>1</v>
      </c>
      <c r="D16" s="39">
        <v>2023</v>
      </c>
      <c r="E16" s="50">
        <v>5.7744999999999997</v>
      </c>
      <c r="F16" s="50">
        <v>6.4302999999999999</v>
      </c>
      <c r="G16" s="48">
        <f t="shared" si="3"/>
        <v>0.65580000000000016</v>
      </c>
      <c r="H16" s="16">
        <f t="shared" si="4"/>
        <v>0.13719217772686354</v>
      </c>
      <c r="I16" s="16">
        <f t="shared" si="2"/>
        <v>0.7929921777268637</v>
      </c>
      <c r="J16" s="41">
        <v>28.7</v>
      </c>
      <c r="K16" s="10" t="s">
        <v>10</v>
      </c>
    </row>
    <row r="17" spans="1:11">
      <c r="A17" s="39">
        <v>8</v>
      </c>
      <c r="B17" s="39">
        <v>15</v>
      </c>
      <c r="C17" s="39">
        <v>1</v>
      </c>
      <c r="D17" s="39">
        <v>2023</v>
      </c>
      <c r="E17" s="50">
        <v>0.96040000000000003</v>
      </c>
      <c r="F17" s="50">
        <v>0.96040000000000003</v>
      </c>
      <c r="G17" s="48">
        <f t="shared" si="3"/>
        <v>0</v>
      </c>
      <c r="H17" s="16">
        <f t="shared" si="4"/>
        <v>0.24283493479180024</v>
      </c>
      <c r="I17" s="16">
        <f t="shared" si="2"/>
        <v>0.24283493479180024</v>
      </c>
      <c r="J17" s="41">
        <v>50.8</v>
      </c>
      <c r="K17" s="10" t="s">
        <v>10</v>
      </c>
    </row>
    <row r="18" spans="1:11">
      <c r="A18" s="39">
        <v>8</v>
      </c>
      <c r="B18" s="39">
        <v>16</v>
      </c>
      <c r="C18" s="39">
        <v>1</v>
      </c>
      <c r="D18" s="39">
        <v>2023</v>
      </c>
      <c r="E18" s="50">
        <v>8.2422000000000004</v>
      </c>
      <c r="F18" s="50">
        <v>8.8673999999999999</v>
      </c>
      <c r="G18" s="48">
        <f t="shared" si="3"/>
        <v>0.62519999999999953</v>
      </c>
      <c r="H18" s="16">
        <f t="shared" si="4"/>
        <v>0.27438435545372708</v>
      </c>
      <c r="I18" s="16">
        <f t="shared" si="2"/>
        <v>0.89958435545372661</v>
      </c>
      <c r="J18" s="41">
        <v>57.4</v>
      </c>
      <c r="K18" s="10" t="s">
        <v>10</v>
      </c>
    </row>
    <row r="19" spans="1:11">
      <c r="A19" s="39">
        <v>8</v>
      </c>
      <c r="B19" s="39">
        <v>17</v>
      </c>
      <c r="C19" s="39">
        <v>1</v>
      </c>
      <c r="D19" s="39">
        <v>2023</v>
      </c>
      <c r="E19" s="50">
        <v>4.7032999999999996</v>
      </c>
      <c r="F19" s="50">
        <v>5.0911999999999997</v>
      </c>
      <c r="G19" s="48">
        <f t="shared" si="3"/>
        <v>0.38790000000000013</v>
      </c>
      <c r="H19" s="16">
        <f t="shared" si="4"/>
        <v>0.13671415620168281</v>
      </c>
      <c r="I19" s="16">
        <f t="shared" si="2"/>
        <v>0.52461415620168295</v>
      </c>
      <c r="J19" s="41">
        <v>28.6</v>
      </c>
      <c r="K19" s="10" t="s">
        <v>10</v>
      </c>
    </row>
    <row r="20" spans="1:11">
      <c r="A20" s="39">
        <v>8</v>
      </c>
      <c r="B20" s="39">
        <v>18</v>
      </c>
      <c r="C20" s="39">
        <v>1</v>
      </c>
      <c r="D20" s="39">
        <v>2023</v>
      </c>
      <c r="E20" s="50">
        <v>5.9043000000000001</v>
      </c>
      <c r="F20" s="50">
        <v>6.5457999999999998</v>
      </c>
      <c r="G20" s="48">
        <f t="shared" si="3"/>
        <v>0.64149999999999974</v>
      </c>
      <c r="H20" s="16">
        <f t="shared" si="4"/>
        <v>0.13719217772686354</v>
      </c>
      <c r="I20" s="16">
        <f t="shared" si="1"/>
        <v>0.77869217772686328</v>
      </c>
      <c r="J20" s="41">
        <v>28.7</v>
      </c>
      <c r="K20" s="10" t="s">
        <v>10</v>
      </c>
    </row>
    <row r="21" spans="1:11">
      <c r="A21" s="39">
        <v>8</v>
      </c>
      <c r="B21" s="39">
        <v>19</v>
      </c>
      <c r="C21" s="39">
        <v>1</v>
      </c>
      <c r="D21" s="39">
        <v>2023</v>
      </c>
      <c r="E21" s="50">
        <v>2.9994999999999998</v>
      </c>
      <c r="F21" s="50">
        <v>3.1193</v>
      </c>
      <c r="G21" s="48">
        <f t="shared" si="3"/>
        <v>0.11980000000000013</v>
      </c>
      <c r="H21" s="16">
        <f t="shared" si="4"/>
        <v>0.24379097784216167</v>
      </c>
      <c r="I21" s="16">
        <f t="shared" si="1"/>
        <v>0.36359097784216177</v>
      </c>
      <c r="J21" s="41">
        <v>51</v>
      </c>
      <c r="K21" s="10" t="s">
        <v>10</v>
      </c>
    </row>
    <row r="22" spans="1:11">
      <c r="A22" s="39">
        <v>8</v>
      </c>
      <c r="B22" s="39">
        <v>20</v>
      </c>
      <c r="C22" s="39">
        <v>1</v>
      </c>
      <c r="D22" s="39">
        <v>2023</v>
      </c>
      <c r="E22" s="50">
        <v>2.9981</v>
      </c>
      <c r="F22" s="50">
        <v>3.254</v>
      </c>
      <c r="G22" s="48">
        <f t="shared" si="3"/>
        <v>0.25590000000000002</v>
      </c>
      <c r="H22" s="16">
        <f t="shared" si="4"/>
        <v>0.27438435545372708</v>
      </c>
      <c r="I22" s="16">
        <f t="shared" si="1"/>
        <v>0.5302843554537271</v>
      </c>
      <c r="J22" s="41">
        <v>57.4</v>
      </c>
      <c r="K22" s="10" t="s">
        <v>10</v>
      </c>
    </row>
    <row r="23" spans="1:11">
      <c r="A23" s="39">
        <v>8</v>
      </c>
      <c r="B23" s="39">
        <v>21</v>
      </c>
      <c r="C23" s="39">
        <v>1</v>
      </c>
      <c r="D23" s="39">
        <v>2023</v>
      </c>
      <c r="E23" s="50">
        <v>8.6999999999999994E-3</v>
      </c>
      <c r="F23" s="50">
        <v>8.6999999999999994E-3</v>
      </c>
      <c r="G23" s="48">
        <f t="shared" si="3"/>
        <v>0</v>
      </c>
      <c r="H23" s="16">
        <f t="shared" si="4"/>
        <v>0.13623613467650211</v>
      </c>
      <c r="I23" s="16">
        <f t="shared" si="1"/>
        <v>0.13623613467650211</v>
      </c>
      <c r="J23" s="41">
        <v>28.5</v>
      </c>
      <c r="K23" s="10" t="s">
        <v>10</v>
      </c>
    </row>
    <row r="24" spans="1:11">
      <c r="A24" s="39">
        <v>8</v>
      </c>
      <c r="B24" s="39">
        <v>22</v>
      </c>
      <c r="C24" s="39">
        <v>1</v>
      </c>
      <c r="D24" s="39">
        <v>2023</v>
      </c>
      <c r="E24" s="50">
        <v>6.26</v>
      </c>
      <c r="F24" s="50">
        <v>6.9363999999999999</v>
      </c>
      <c r="G24" s="48">
        <f t="shared" si="3"/>
        <v>0.67640000000000011</v>
      </c>
      <c r="H24" s="16">
        <f t="shared" si="4"/>
        <v>0.13671415620168281</v>
      </c>
      <c r="I24" s="16">
        <f t="shared" si="1"/>
        <v>0.81311415620168292</v>
      </c>
      <c r="J24" s="41">
        <v>28.6</v>
      </c>
      <c r="K24" s="10" t="s">
        <v>10</v>
      </c>
    </row>
    <row r="25" spans="1:11">
      <c r="A25" s="39">
        <v>8</v>
      </c>
      <c r="B25" s="39">
        <v>23</v>
      </c>
      <c r="C25" s="39">
        <v>1</v>
      </c>
      <c r="D25" s="39">
        <v>2023</v>
      </c>
      <c r="E25" s="50">
        <v>7.4821</v>
      </c>
      <c r="F25" s="50">
        <v>8.1242000000000001</v>
      </c>
      <c r="G25" s="48">
        <f t="shared" si="3"/>
        <v>0.64210000000000012</v>
      </c>
      <c r="H25" s="16">
        <f t="shared" si="4"/>
        <v>0.24474702089252309</v>
      </c>
      <c r="I25" s="16">
        <f t="shared" si="1"/>
        <v>0.88684702089252321</v>
      </c>
      <c r="J25" s="41">
        <v>51.2</v>
      </c>
      <c r="K25" s="10" t="s">
        <v>10</v>
      </c>
    </row>
    <row r="26" spans="1:11">
      <c r="A26" s="39">
        <v>8</v>
      </c>
      <c r="B26" s="39">
        <v>24</v>
      </c>
      <c r="C26" s="39">
        <v>1</v>
      </c>
      <c r="D26" s="39">
        <v>2023</v>
      </c>
      <c r="E26" s="50">
        <v>8.9572000000000003</v>
      </c>
      <c r="F26" s="50">
        <v>10.108000000000001</v>
      </c>
      <c r="G26" s="48">
        <f t="shared" si="3"/>
        <v>1.1508000000000003</v>
      </c>
      <c r="H26" s="16">
        <f t="shared" si="4"/>
        <v>0.27486237697890775</v>
      </c>
      <c r="I26" s="16">
        <f t="shared" si="1"/>
        <v>1.4256623769789081</v>
      </c>
      <c r="J26" s="41">
        <v>57.5</v>
      </c>
      <c r="K26" s="10" t="s">
        <v>10</v>
      </c>
    </row>
    <row r="27" spans="1:11">
      <c r="A27" s="39">
        <v>8</v>
      </c>
      <c r="B27" s="39">
        <v>25</v>
      </c>
      <c r="C27" s="39">
        <v>1</v>
      </c>
      <c r="D27" s="39">
        <v>2023</v>
      </c>
      <c r="E27" s="50">
        <v>3.9293</v>
      </c>
      <c r="F27" s="50">
        <v>4.3615000000000004</v>
      </c>
      <c r="G27" s="48">
        <f t="shared" si="3"/>
        <v>0.43220000000000036</v>
      </c>
      <c r="H27" s="16">
        <f t="shared" si="4"/>
        <v>0.13719217772686354</v>
      </c>
      <c r="I27" s="16">
        <f t="shared" si="1"/>
        <v>0.5693921777268639</v>
      </c>
      <c r="J27" s="41">
        <v>28.7</v>
      </c>
      <c r="K27" s="10" t="s">
        <v>10</v>
      </c>
    </row>
    <row r="28" spans="1:11">
      <c r="A28" s="39">
        <v>8</v>
      </c>
      <c r="B28" s="39">
        <v>26</v>
      </c>
      <c r="C28" s="39">
        <v>1</v>
      </c>
      <c r="D28" s="39">
        <v>2023</v>
      </c>
      <c r="E28" s="50">
        <v>1.5482</v>
      </c>
      <c r="F28" s="50">
        <v>1.57</v>
      </c>
      <c r="G28" s="48">
        <f t="shared" si="3"/>
        <v>2.1800000000000042E-2</v>
      </c>
      <c r="H28" s="16">
        <f t="shared" si="4"/>
        <v>0.13767019925204424</v>
      </c>
      <c r="I28" s="16">
        <f t="shared" si="1"/>
        <v>0.15947019925204428</v>
      </c>
      <c r="J28" s="41">
        <v>28.8</v>
      </c>
      <c r="K28" s="10" t="s">
        <v>10</v>
      </c>
    </row>
    <row r="29" spans="1:11">
      <c r="A29" s="39">
        <v>8</v>
      </c>
      <c r="B29" s="39">
        <v>27</v>
      </c>
      <c r="C29" s="39">
        <v>1</v>
      </c>
      <c r="D29" s="39">
        <v>2023</v>
      </c>
      <c r="E29" s="50">
        <v>9.4829000000000008</v>
      </c>
      <c r="F29" s="50">
        <v>10.5427</v>
      </c>
      <c r="G29" s="48">
        <f t="shared" si="3"/>
        <v>1.0597999999999992</v>
      </c>
      <c r="H29" s="16">
        <f t="shared" si="4"/>
        <v>0.24379097784216167</v>
      </c>
      <c r="I29" s="16">
        <f t="shared" si="1"/>
        <v>1.3035909778421608</v>
      </c>
      <c r="J29" s="41">
        <v>51</v>
      </c>
      <c r="K29" s="10" t="s">
        <v>10</v>
      </c>
    </row>
    <row r="30" spans="1:11">
      <c r="A30" s="39">
        <v>8</v>
      </c>
      <c r="B30" s="39">
        <v>28</v>
      </c>
      <c r="C30" s="39">
        <v>1</v>
      </c>
      <c r="D30" s="39">
        <v>2023</v>
      </c>
      <c r="E30" s="50">
        <v>10.577199999999999</v>
      </c>
      <c r="F30" s="50">
        <v>11.6942</v>
      </c>
      <c r="G30" s="48">
        <f t="shared" si="3"/>
        <v>1.1170000000000009</v>
      </c>
      <c r="H30" s="16">
        <f t="shared" si="4"/>
        <v>0.2739063339285463</v>
      </c>
      <c r="I30" s="16">
        <f t="shared" si="1"/>
        <v>1.3909063339285472</v>
      </c>
      <c r="J30" s="41">
        <v>57.3</v>
      </c>
      <c r="K30" s="10" t="s">
        <v>10</v>
      </c>
    </row>
    <row r="31" spans="1:11">
      <c r="A31" s="39">
        <v>8</v>
      </c>
      <c r="B31" s="39">
        <v>29</v>
      </c>
      <c r="C31" s="39">
        <v>1</v>
      </c>
      <c r="D31" s="39">
        <v>2023</v>
      </c>
      <c r="E31" s="50">
        <v>4.3520000000000003</v>
      </c>
      <c r="F31" s="50">
        <v>4.6650999999999998</v>
      </c>
      <c r="G31" s="48">
        <f t="shared" si="3"/>
        <v>0.31309999999999949</v>
      </c>
      <c r="H31" s="16">
        <f t="shared" si="4"/>
        <v>0.13671415620168281</v>
      </c>
      <c r="I31" s="16">
        <f t="shared" si="1"/>
        <v>0.4498141562016823</v>
      </c>
      <c r="J31" s="41">
        <v>28.6</v>
      </c>
      <c r="K31" s="10" t="s">
        <v>10</v>
      </c>
    </row>
    <row r="32" spans="1:11">
      <c r="A32" s="39">
        <v>8</v>
      </c>
      <c r="B32" s="39">
        <v>30</v>
      </c>
      <c r="C32" s="39">
        <v>1</v>
      </c>
      <c r="D32" s="39">
        <v>2023</v>
      </c>
      <c r="E32" s="50">
        <v>2.1762999999999999</v>
      </c>
      <c r="F32" s="50">
        <v>2.2486999999999999</v>
      </c>
      <c r="G32" s="48">
        <f>SUM(F32-E32)</f>
        <v>7.240000000000002E-2</v>
      </c>
      <c r="H32" s="16">
        <f t="shared" si="4"/>
        <v>0.13719217772686354</v>
      </c>
      <c r="I32" s="16">
        <f t="shared" si="1"/>
        <v>0.20959217772686356</v>
      </c>
      <c r="J32" s="41">
        <v>28.7</v>
      </c>
      <c r="K32" s="10" t="s">
        <v>10</v>
      </c>
    </row>
    <row r="33" spans="1:11">
      <c r="A33" s="39">
        <v>8</v>
      </c>
      <c r="B33" s="39">
        <v>31</v>
      </c>
      <c r="C33" s="39">
        <v>1</v>
      </c>
      <c r="D33" s="39">
        <v>2023</v>
      </c>
      <c r="E33" s="50">
        <v>1.2816000000000001</v>
      </c>
      <c r="F33" s="50">
        <v>1.2864</v>
      </c>
      <c r="G33" s="48">
        <f t="shared" si="3"/>
        <v>4.7999999999999154E-3</v>
      </c>
      <c r="H33" s="16">
        <f t="shared" si="4"/>
        <v>0.24331295631698094</v>
      </c>
      <c r="I33" s="16">
        <f t="shared" si="1"/>
        <v>0.24811295631698085</v>
      </c>
      <c r="J33" s="41">
        <v>50.9</v>
      </c>
      <c r="K33" s="10" t="s">
        <v>10</v>
      </c>
    </row>
    <row r="34" spans="1:11">
      <c r="A34" s="39">
        <v>8</v>
      </c>
      <c r="B34" s="39">
        <v>32</v>
      </c>
      <c r="C34" s="39">
        <v>1</v>
      </c>
      <c r="D34" s="39">
        <v>2023</v>
      </c>
      <c r="E34" s="50">
        <v>5.0087000000000002</v>
      </c>
      <c r="F34" s="50">
        <v>5.3788999999999998</v>
      </c>
      <c r="G34" s="48">
        <f t="shared" si="3"/>
        <v>0.37019999999999964</v>
      </c>
      <c r="H34" s="16">
        <f t="shared" si="4"/>
        <v>0.26099975274866721</v>
      </c>
      <c r="I34" s="16">
        <f t="shared" si="1"/>
        <v>0.6311997527486668</v>
      </c>
      <c r="J34" s="41">
        <v>54.6</v>
      </c>
      <c r="K34" s="10" t="s">
        <v>10</v>
      </c>
    </row>
    <row r="35" spans="1:11">
      <c r="A35" s="39">
        <v>8</v>
      </c>
      <c r="B35" s="39">
        <v>33</v>
      </c>
      <c r="C35" s="39">
        <v>1</v>
      </c>
      <c r="D35" s="39">
        <v>2023</v>
      </c>
      <c r="E35" s="53">
        <v>3.4073000000000002</v>
      </c>
      <c r="F35" s="53">
        <v>4.1055000000000001</v>
      </c>
      <c r="G35" s="48">
        <f t="shared" ref="G35:G66" si="5">SUM(F35-E35)</f>
        <v>0.69819999999999993</v>
      </c>
      <c r="H35" s="16">
        <f t="shared" ref="H35:H66" si="6">$I$84*(J35/$I$88)</f>
        <v>0.13719217772686354</v>
      </c>
      <c r="I35" s="16">
        <f t="shared" ref="I35:I66" si="7">G35+H35</f>
        <v>0.83539217772686347</v>
      </c>
      <c r="J35" s="41">
        <v>28.7</v>
      </c>
      <c r="K35" s="10" t="s">
        <v>10</v>
      </c>
    </row>
    <row r="36" spans="1:11">
      <c r="A36" s="39">
        <v>8</v>
      </c>
      <c r="B36" s="39">
        <v>34</v>
      </c>
      <c r="C36" s="39">
        <v>1</v>
      </c>
      <c r="D36" s="39">
        <v>2023</v>
      </c>
      <c r="E36" s="50">
        <v>4.4488000000000003</v>
      </c>
      <c r="F36" s="50">
        <v>4.7853000000000003</v>
      </c>
      <c r="G36" s="48">
        <f t="shared" si="5"/>
        <v>0.33650000000000002</v>
      </c>
      <c r="H36" s="16">
        <f t="shared" si="6"/>
        <v>0.13767019925204424</v>
      </c>
      <c r="I36" s="16">
        <f t="shared" si="7"/>
        <v>0.47417019925204429</v>
      </c>
      <c r="J36" s="41">
        <v>28.8</v>
      </c>
      <c r="K36" s="10" t="s">
        <v>10</v>
      </c>
    </row>
    <row r="37" spans="1:11">
      <c r="A37" s="39">
        <v>8</v>
      </c>
      <c r="B37" s="39">
        <v>35</v>
      </c>
      <c r="C37" s="39">
        <v>1</v>
      </c>
      <c r="D37" s="39">
        <v>2023</v>
      </c>
      <c r="E37" s="50">
        <v>1.7836000000000001</v>
      </c>
      <c r="F37" s="50">
        <v>1.8811</v>
      </c>
      <c r="G37" s="48">
        <f t="shared" si="5"/>
        <v>9.749999999999992E-2</v>
      </c>
      <c r="H37" s="16">
        <f t="shared" si="6"/>
        <v>0.23184043971264395</v>
      </c>
      <c r="I37" s="16">
        <f t="shared" si="7"/>
        <v>0.32934043971264387</v>
      </c>
      <c r="J37" s="41">
        <v>48.5</v>
      </c>
      <c r="K37" s="10" t="s">
        <v>10</v>
      </c>
    </row>
    <row r="38" spans="1:11">
      <c r="A38" s="39">
        <v>8</v>
      </c>
      <c r="B38" s="39">
        <v>36</v>
      </c>
      <c r="C38" s="39">
        <v>1</v>
      </c>
      <c r="D38" s="39">
        <v>2023</v>
      </c>
      <c r="E38" s="50">
        <v>5.9633000000000003</v>
      </c>
      <c r="F38" s="50">
        <v>6.7510000000000003</v>
      </c>
      <c r="G38" s="48">
        <f t="shared" si="5"/>
        <v>0.78770000000000007</v>
      </c>
      <c r="H38" s="16">
        <f t="shared" si="6"/>
        <v>0.3001975178134853</v>
      </c>
      <c r="I38" s="16">
        <f t="shared" si="7"/>
        <v>1.0878975178134853</v>
      </c>
      <c r="J38" s="41">
        <v>62.8</v>
      </c>
      <c r="K38" s="10" t="s">
        <v>10</v>
      </c>
    </row>
    <row r="39" spans="1:11">
      <c r="A39" s="39">
        <v>8</v>
      </c>
      <c r="B39" s="39">
        <v>37</v>
      </c>
      <c r="C39" s="39">
        <v>1</v>
      </c>
      <c r="D39" s="39">
        <v>2023</v>
      </c>
      <c r="E39" s="50">
        <v>7.6166</v>
      </c>
      <c r="F39" s="50">
        <v>8.1285000000000007</v>
      </c>
      <c r="G39" s="48">
        <f t="shared" si="5"/>
        <v>0.51190000000000069</v>
      </c>
      <c r="H39" s="16">
        <f t="shared" si="6"/>
        <v>0.29924147476312396</v>
      </c>
      <c r="I39" s="16">
        <f t="shared" si="7"/>
        <v>0.8111414747631247</v>
      </c>
      <c r="J39" s="41">
        <v>62.6</v>
      </c>
      <c r="K39" s="10" t="s">
        <v>10</v>
      </c>
    </row>
    <row r="40" spans="1:11">
      <c r="A40" s="39">
        <v>8</v>
      </c>
      <c r="B40" s="39">
        <v>38</v>
      </c>
      <c r="C40" s="39">
        <v>1</v>
      </c>
      <c r="D40" s="39">
        <v>2023</v>
      </c>
      <c r="E40" s="50">
        <v>6.4596999999999998</v>
      </c>
      <c r="F40" s="50">
        <v>7.1536999999999997</v>
      </c>
      <c r="G40" s="48">
        <f t="shared" si="5"/>
        <v>0.69399999999999995</v>
      </c>
      <c r="H40" s="16">
        <f t="shared" si="6"/>
        <v>0.14914271585638125</v>
      </c>
      <c r="I40" s="16">
        <f t="shared" si="7"/>
        <v>0.84314271585638123</v>
      </c>
      <c r="J40" s="41">
        <v>31.2</v>
      </c>
      <c r="K40" s="10" t="s">
        <v>10</v>
      </c>
    </row>
    <row r="41" spans="1:11">
      <c r="A41" s="39">
        <v>8</v>
      </c>
      <c r="B41" s="39">
        <v>39</v>
      </c>
      <c r="C41" s="39">
        <v>1</v>
      </c>
      <c r="D41" s="39">
        <v>2023</v>
      </c>
      <c r="E41" s="50">
        <v>4.8121</v>
      </c>
      <c r="F41" s="50">
        <v>5.5810000000000004</v>
      </c>
      <c r="G41" s="48">
        <f t="shared" si="5"/>
        <v>0.76890000000000036</v>
      </c>
      <c r="H41" s="16">
        <f t="shared" si="6"/>
        <v>0.14914271585638125</v>
      </c>
      <c r="I41" s="16">
        <f t="shared" si="7"/>
        <v>0.91804271585638164</v>
      </c>
      <c r="J41" s="41">
        <v>31.2</v>
      </c>
      <c r="K41" s="10" t="s">
        <v>10</v>
      </c>
    </row>
    <row r="42" spans="1:11">
      <c r="A42" s="39">
        <v>8</v>
      </c>
      <c r="B42" s="39">
        <v>40</v>
      </c>
      <c r="C42" s="39">
        <v>1</v>
      </c>
      <c r="D42" s="39">
        <v>2023</v>
      </c>
      <c r="E42" s="51">
        <v>9.3423999999999996</v>
      </c>
      <c r="F42" s="51">
        <v>10.374000000000001</v>
      </c>
      <c r="G42" s="48">
        <f t="shared" si="5"/>
        <v>1.031600000000001</v>
      </c>
      <c r="H42" s="16">
        <f t="shared" si="6"/>
        <v>0.29780741018758183</v>
      </c>
      <c r="I42" s="16">
        <f t="shared" si="7"/>
        <v>1.3294074101875828</v>
      </c>
      <c r="J42" s="42">
        <v>62.3</v>
      </c>
      <c r="K42" s="10" t="s">
        <v>10</v>
      </c>
    </row>
    <row r="43" spans="1:11">
      <c r="A43" s="39">
        <v>8</v>
      </c>
      <c r="B43" s="39">
        <v>41</v>
      </c>
      <c r="C43" s="39">
        <v>1</v>
      </c>
      <c r="D43" s="39">
        <v>2023</v>
      </c>
      <c r="E43" s="50">
        <v>11.841200000000001</v>
      </c>
      <c r="F43" s="50">
        <v>12.806900000000001</v>
      </c>
      <c r="G43" s="48">
        <f t="shared" si="5"/>
        <v>0.9657</v>
      </c>
      <c r="H43" s="16">
        <f t="shared" si="6"/>
        <v>0.36998866048986895</v>
      </c>
      <c r="I43" s="16">
        <f t="shared" si="7"/>
        <v>1.335688660489869</v>
      </c>
      <c r="J43" s="41">
        <v>77.400000000000006</v>
      </c>
      <c r="K43" s="10" t="s">
        <v>10</v>
      </c>
    </row>
    <row r="44" spans="1:11">
      <c r="A44" s="39">
        <v>8</v>
      </c>
      <c r="B44" s="39">
        <v>42</v>
      </c>
      <c r="C44" s="39">
        <v>1</v>
      </c>
      <c r="D44" s="39">
        <v>2023</v>
      </c>
      <c r="E44" s="50">
        <v>1.6149</v>
      </c>
      <c r="F44" s="50">
        <v>1.6149</v>
      </c>
      <c r="G44" s="48">
        <f t="shared" si="5"/>
        <v>0</v>
      </c>
      <c r="H44" s="16">
        <f t="shared" si="6"/>
        <v>0.29924147476312396</v>
      </c>
      <c r="I44" s="16">
        <f t="shared" si="7"/>
        <v>0.29924147476312396</v>
      </c>
      <c r="J44" s="41">
        <v>62.6</v>
      </c>
      <c r="K44" s="10" t="s">
        <v>10</v>
      </c>
    </row>
    <row r="45" spans="1:11">
      <c r="A45" s="39">
        <v>8</v>
      </c>
      <c r="B45" s="39">
        <v>43</v>
      </c>
      <c r="C45" s="39">
        <v>1</v>
      </c>
      <c r="D45" s="39">
        <v>2023</v>
      </c>
      <c r="E45" s="50">
        <v>4.0407000000000002</v>
      </c>
      <c r="F45" s="50">
        <v>4.0407000000000002</v>
      </c>
      <c r="G45" s="48">
        <f t="shared" si="5"/>
        <v>0</v>
      </c>
      <c r="H45" s="16">
        <f t="shared" si="6"/>
        <v>0.14914271585638125</v>
      </c>
      <c r="I45" s="16">
        <f t="shared" si="7"/>
        <v>0.14914271585638125</v>
      </c>
      <c r="J45" s="41">
        <v>31.2</v>
      </c>
      <c r="K45" s="10" t="s">
        <v>10</v>
      </c>
    </row>
    <row r="46" spans="1:11">
      <c r="A46" s="39">
        <v>8</v>
      </c>
      <c r="B46" s="39">
        <v>44</v>
      </c>
      <c r="C46" s="39">
        <v>1</v>
      </c>
      <c r="D46" s="39">
        <v>2023</v>
      </c>
      <c r="E46" s="50">
        <v>6.3865999999999996</v>
      </c>
      <c r="F46" s="50">
        <v>7.0968</v>
      </c>
      <c r="G46" s="48">
        <f t="shared" si="5"/>
        <v>0.71020000000000039</v>
      </c>
      <c r="H46" s="16">
        <f t="shared" si="6"/>
        <v>0.14914271585638125</v>
      </c>
      <c r="I46" s="16">
        <f t="shared" si="7"/>
        <v>0.85934271585638167</v>
      </c>
      <c r="J46" s="41">
        <v>31.2</v>
      </c>
      <c r="K46" s="10" t="s">
        <v>10</v>
      </c>
    </row>
    <row r="47" spans="1:11">
      <c r="A47" s="39">
        <v>8</v>
      </c>
      <c r="B47" s="39">
        <v>45</v>
      </c>
      <c r="C47" s="39">
        <v>1</v>
      </c>
      <c r="D47" s="39">
        <v>2023</v>
      </c>
      <c r="E47" s="50">
        <v>6.3784000000000001</v>
      </c>
      <c r="F47" s="50">
        <v>6.6142000000000003</v>
      </c>
      <c r="G47" s="48">
        <f t="shared" si="5"/>
        <v>0.23580000000000023</v>
      </c>
      <c r="H47" s="16">
        <f t="shared" si="6"/>
        <v>0.29971949628830463</v>
      </c>
      <c r="I47" s="16">
        <f t="shared" si="7"/>
        <v>0.53551949628830486</v>
      </c>
      <c r="J47" s="41">
        <v>62.7</v>
      </c>
      <c r="K47" s="10" t="s">
        <v>10</v>
      </c>
    </row>
    <row r="48" spans="1:11">
      <c r="A48" s="39">
        <v>8</v>
      </c>
      <c r="B48" s="39">
        <v>46</v>
      </c>
      <c r="C48" s="39">
        <v>1</v>
      </c>
      <c r="D48" s="39">
        <v>2023</v>
      </c>
      <c r="E48" s="50">
        <v>12.1228</v>
      </c>
      <c r="F48" s="50">
        <v>13.249599999999999</v>
      </c>
      <c r="G48" s="48">
        <f t="shared" si="5"/>
        <v>1.1267999999999994</v>
      </c>
      <c r="H48" s="16">
        <f t="shared" si="6"/>
        <v>0.37094470354023029</v>
      </c>
      <c r="I48" s="16">
        <f t="shared" si="7"/>
        <v>1.4977447035402296</v>
      </c>
      <c r="J48" s="41">
        <v>77.599999999999994</v>
      </c>
      <c r="K48" s="10" t="s">
        <v>10</v>
      </c>
    </row>
    <row r="49" spans="1:11">
      <c r="A49" s="39">
        <v>8</v>
      </c>
      <c r="B49" s="39">
        <v>47</v>
      </c>
      <c r="C49" s="39">
        <v>1</v>
      </c>
      <c r="D49" s="39">
        <v>2023</v>
      </c>
      <c r="E49" s="50">
        <v>2.2776999999999998</v>
      </c>
      <c r="F49" s="50">
        <v>3.1328</v>
      </c>
      <c r="G49" s="48">
        <f t="shared" si="5"/>
        <v>0.85510000000000019</v>
      </c>
      <c r="H49" s="16">
        <f t="shared" si="6"/>
        <v>0.29828543171276251</v>
      </c>
      <c r="I49" s="16">
        <f t="shared" si="7"/>
        <v>1.1533854317127628</v>
      </c>
      <c r="J49" s="41">
        <v>62.4</v>
      </c>
      <c r="K49" s="10" t="s">
        <v>10</v>
      </c>
    </row>
    <row r="50" spans="1:11">
      <c r="A50" s="39">
        <v>8</v>
      </c>
      <c r="B50" s="39">
        <v>48</v>
      </c>
      <c r="C50" s="39">
        <v>1</v>
      </c>
      <c r="D50" s="39">
        <v>2023</v>
      </c>
      <c r="E50" s="50">
        <v>1.8575999999999999</v>
      </c>
      <c r="F50" s="50">
        <v>1.9084000000000001</v>
      </c>
      <c r="G50" s="48">
        <f t="shared" si="5"/>
        <v>5.0800000000000178E-2</v>
      </c>
      <c r="H50" s="16">
        <f t="shared" si="6"/>
        <v>0.14866469433120055</v>
      </c>
      <c r="I50" s="16">
        <f t="shared" si="7"/>
        <v>0.19946469433120073</v>
      </c>
      <c r="J50" s="41">
        <v>31.1</v>
      </c>
      <c r="K50" s="10" t="s">
        <v>10</v>
      </c>
    </row>
    <row r="51" spans="1:11">
      <c r="A51" s="39">
        <v>8</v>
      </c>
      <c r="B51" s="39">
        <v>49</v>
      </c>
      <c r="C51" s="39">
        <v>1</v>
      </c>
      <c r="D51" s="39">
        <v>2023</v>
      </c>
      <c r="E51" s="50">
        <v>3.2797999999999998</v>
      </c>
      <c r="F51" s="50">
        <v>3.5708000000000002</v>
      </c>
      <c r="G51" s="48">
        <f t="shared" si="5"/>
        <v>0.29100000000000037</v>
      </c>
      <c r="H51" s="16">
        <f t="shared" si="6"/>
        <v>0.14962073738156198</v>
      </c>
      <c r="I51" s="16">
        <f t="shared" si="7"/>
        <v>0.44062073738156238</v>
      </c>
      <c r="J51" s="41">
        <v>31.3</v>
      </c>
      <c r="K51" s="10" t="s">
        <v>10</v>
      </c>
    </row>
    <row r="52" spans="1:11">
      <c r="A52" s="39">
        <v>8</v>
      </c>
      <c r="B52" s="39">
        <v>50</v>
      </c>
      <c r="C52" s="39">
        <v>1</v>
      </c>
      <c r="D52" s="39">
        <v>2023</v>
      </c>
      <c r="E52" s="50">
        <v>5.6923000000000004</v>
      </c>
      <c r="F52" s="50">
        <v>6.1448</v>
      </c>
      <c r="G52" s="48">
        <f t="shared" si="5"/>
        <v>0.45249999999999968</v>
      </c>
      <c r="H52" s="16">
        <f t="shared" si="6"/>
        <v>0.29828543171276251</v>
      </c>
      <c r="I52" s="16">
        <f t="shared" si="7"/>
        <v>0.75078543171276224</v>
      </c>
      <c r="J52" s="41">
        <v>62.4</v>
      </c>
      <c r="K52" s="10" t="s">
        <v>10</v>
      </c>
    </row>
    <row r="53" spans="1:11">
      <c r="A53" s="39">
        <v>8</v>
      </c>
      <c r="B53" s="39">
        <v>51</v>
      </c>
      <c r="C53" s="39">
        <v>1</v>
      </c>
      <c r="D53" s="39">
        <v>2023</v>
      </c>
      <c r="E53" s="50">
        <v>7.3644999999999996</v>
      </c>
      <c r="F53" s="50">
        <v>7.8559999999999999</v>
      </c>
      <c r="G53" s="48">
        <f t="shared" si="5"/>
        <v>0.49150000000000027</v>
      </c>
      <c r="H53" s="16">
        <f t="shared" si="6"/>
        <v>0.37046668201504962</v>
      </c>
      <c r="I53" s="16">
        <f t="shared" si="7"/>
        <v>0.86196668201504989</v>
      </c>
      <c r="J53" s="41">
        <v>77.5</v>
      </c>
      <c r="K53" s="10" t="s">
        <v>10</v>
      </c>
    </row>
    <row r="54" spans="1:11">
      <c r="A54" s="39">
        <v>8</v>
      </c>
      <c r="B54" s="39">
        <v>52</v>
      </c>
      <c r="C54" s="39">
        <v>1</v>
      </c>
      <c r="D54" s="39">
        <v>2023</v>
      </c>
      <c r="E54" s="50">
        <v>4.827</v>
      </c>
      <c r="F54" s="50">
        <v>5.3014999999999999</v>
      </c>
      <c r="G54" s="48">
        <f t="shared" si="5"/>
        <v>0.47449999999999992</v>
      </c>
      <c r="H54" s="16">
        <f t="shared" si="6"/>
        <v>0.29828543171276251</v>
      </c>
      <c r="I54" s="16">
        <f t="shared" si="7"/>
        <v>0.77278543171276248</v>
      </c>
      <c r="J54" s="41">
        <v>62.4</v>
      </c>
      <c r="K54" s="10" t="s">
        <v>10</v>
      </c>
    </row>
    <row r="55" spans="1:11">
      <c r="A55" s="39">
        <v>8</v>
      </c>
      <c r="B55" s="39">
        <v>53</v>
      </c>
      <c r="C55" s="39">
        <v>1</v>
      </c>
      <c r="D55" s="39">
        <v>2023</v>
      </c>
      <c r="E55" s="50">
        <v>3.8902999999999999</v>
      </c>
      <c r="F55" s="50">
        <v>4.2336</v>
      </c>
      <c r="G55" s="48">
        <f t="shared" si="5"/>
        <v>0.34330000000000016</v>
      </c>
      <c r="H55" s="16">
        <f t="shared" si="6"/>
        <v>0.14866469433120055</v>
      </c>
      <c r="I55" s="16">
        <f t="shared" si="7"/>
        <v>0.49196469433120071</v>
      </c>
      <c r="J55" s="41">
        <v>31.1</v>
      </c>
      <c r="K55" s="10" t="s">
        <v>10</v>
      </c>
    </row>
    <row r="56" spans="1:11">
      <c r="A56" s="39">
        <v>8</v>
      </c>
      <c r="B56" s="39">
        <v>54</v>
      </c>
      <c r="C56" s="39">
        <v>1</v>
      </c>
      <c r="D56" s="39">
        <v>2023</v>
      </c>
      <c r="E56" s="50">
        <v>6.3022</v>
      </c>
      <c r="F56" s="50">
        <v>6.9781000000000004</v>
      </c>
      <c r="G56" s="48">
        <f t="shared" si="5"/>
        <v>0.67590000000000039</v>
      </c>
      <c r="H56" s="16">
        <f t="shared" si="6"/>
        <v>0.14866469433120055</v>
      </c>
      <c r="I56" s="16">
        <f t="shared" si="7"/>
        <v>0.82456469433120094</v>
      </c>
      <c r="J56" s="41">
        <v>31.1</v>
      </c>
      <c r="K56" s="10" t="s">
        <v>10</v>
      </c>
    </row>
    <row r="57" spans="1:11">
      <c r="A57" s="39">
        <v>8</v>
      </c>
      <c r="B57" s="39">
        <v>55</v>
      </c>
      <c r="C57" s="39">
        <v>1</v>
      </c>
      <c r="D57" s="39">
        <v>2023</v>
      </c>
      <c r="E57" s="50">
        <v>6.5876000000000001</v>
      </c>
      <c r="F57" s="50">
        <v>7.1792999999999996</v>
      </c>
      <c r="G57" s="48">
        <f t="shared" si="5"/>
        <v>0.59169999999999945</v>
      </c>
      <c r="H57" s="16">
        <f t="shared" si="6"/>
        <v>0.29924147476312396</v>
      </c>
      <c r="I57" s="16">
        <f t="shared" si="7"/>
        <v>0.89094147476312346</v>
      </c>
      <c r="J57" s="41">
        <v>62.6</v>
      </c>
      <c r="K57" s="10" t="s">
        <v>10</v>
      </c>
    </row>
    <row r="58" spans="1:11">
      <c r="A58" s="39">
        <v>8</v>
      </c>
      <c r="B58" s="39">
        <v>56</v>
      </c>
      <c r="C58" s="39">
        <v>1</v>
      </c>
      <c r="D58" s="39">
        <v>2023</v>
      </c>
      <c r="E58" s="50">
        <v>2.89</v>
      </c>
      <c r="F58" s="50">
        <v>3.2221000000000002</v>
      </c>
      <c r="G58" s="48">
        <f t="shared" si="5"/>
        <v>0.33210000000000006</v>
      </c>
      <c r="H58" s="16">
        <f t="shared" si="6"/>
        <v>0.36998866048986895</v>
      </c>
      <c r="I58" s="16">
        <f>G58+H58</f>
        <v>0.70208866048986907</v>
      </c>
      <c r="J58" s="41">
        <v>77.400000000000006</v>
      </c>
      <c r="K58" s="10" t="s">
        <v>10</v>
      </c>
    </row>
    <row r="59" spans="1:11">
      <c r="A59" s="39">
        <v>8</v>
      </c>
      <c r="B59" s="39">
        <v>57</v>
      </c>
      <c r="C59" s="39">
        <v>1</v>
      </c>
      <c r="D59" s="39">
        <v>2023</v>
      </c>
      <c r="E59" s="50">
        <v>1.7318</v>
      </c>
      <c r="F59" s="50">
        <v>1.7318</v>
      </c>
      <c r="G59" s="48">
        <f t="shared" si="5"/>
        <v>0</v>
      </c>
      <c r="H59" s="16">
        <f t="shared" si="6"/>
        <v>0.29876345323794323</v>
      </c>
      <c r="I59" s="16">
        <f t="shared" si="7"/>
        <v>0.29876345323794323</v>
      </c>
      <c r="J59" s="41">
        <v>62.5</v>
      </c>
      <c r="K59" s="10" t="s">
        <v>10</v>
      </c>
    </row>
    <row r="60" spans="1:11">
      <c r="A60" s="39">
        <v>8</v>
      </c>
      <c r="B60" s="39">
        <v>58</v>
      </c>
      <c r="C60" s="39">
        <v>1</v>
      </c>
      <c r="D60" s="39">
        <v>2023</v>
      </c>
      <c r="E60" s="50">
        <v>4.2028999999999996</v>
      </c>
      <c r="F60" s="50">
        <v>4.2028999999999996</v>
      </c>
      <c r="G60" s="48">
        <f t="shared" si="5"/>
        <v>0</v>
      </c>
      <c r="H60" s="16">
        <f t="shared" si="6"/>
        <v>0.14866469433120055</v>
      </c>
      <c r="I60" s="16">
        <f t="shared" si="7"/>
        <v>0.14866469433120055</v>
      </c>
      <c r="J60" s="41">
        <v>31.1</v>
      </c>
      <c r="K60" s="10" t="s">
        <v>10</v>
      </c>
    </row>
    <row r="61" spans="1:11">
      <c r="A61" s="39">
        <v>8</v>
      </c>
      <c r="B61" s="39">
        <v>59</v>
      </c>
      <c r="C61" s="39">
        <v>1</v>
      </c>
      <c r="D61" s="39">
        <v>2023</v>
      </c>
      <c r="E61" s="53">
        <v>1.8144</v>
      </c>
      <c r="F61" s="53">
        <v>1.8144</v>
      </c>
      <c r="G61" s="48">
        <f t="shared" si="5"/>
        <v>0</v>
      </c>
      <c r="H61" s="16">
        <f t="shared" si="6"/>
        <v>0.14914271585638125</v>
      </c>
      <c r="I61" s="16">
        <f t="shared" si="7"/>
        <v>0.14914271585638125</v>
      </c>
      <c r="J61" s="41">
        <v>31.2</v>
      </c>
      <c r="K61" s="10" t="s">
        <v>10</v>
      </c>
    </row>
    <row r="62" spans="1:11">
      <c r="A62" s="39">
        <v>8</v>
      </c>
      <c r="B62" s="39">
        <v>60</v>
      </c>
      <c r="C62" s="39">
        <v>1</v>
      </c>
      <c r="D62" s="39">
        <v>2023</v>
      </c>
      <c r="E62" s="50">
        <v>2.3792</v>
      </c>
      <c r="F62" s="50">
        <v>2.3792</v>
      </c>
      <c r="G62" s="48">
        <f t="shared" si="5"/>
        <v>0</v>
      </c>
      <c r="H62" s="16">
        <f t="shared" si="6"/>
        <v>0.29828543171276251</v>
      </c>
      <c r="I62" s="16">
        <f t="shared" si="7"/>
        <v>0.29828543171276251</v>
      </c>
      <c r="J62" s="41">
        <v>62.4</v>
      </c>
      <c r="K62" s="10" t="s">
        <v>10</v>
      </c>
    </row>
    <row r="63" spans="1:11">
      <c r="A63" s="39">
        <v>8</v>
      </c>
      <c r="B63" s="39">
        <v>61</v>
      </c>
      <c r="C63" s="39">
        <v>1</v>
      </c>
      <c r="D63" s="39">
        <v>2023</v>
      </c>
      <c r="E63" s="50">
        <v>8.6128999999999998</v>
      </c>
      <c r="F63" s="50">
        <v>9.1979000000000006</v>
      </c>
      <c r="G63" s="48">
        <f t="shared" si="5"/>
        <v>0.58500000000000085</v>
      </c>
      <c r="H63" s="16">
        <f t="shared" si="6"/>
        <v>0.37094470354023029</v>
      </c>
      <c r="I63" s="16">
        <f t="shared" si="7"/>
        <v>0.95594470354023109</v>
      </c>
      <c r="J63" s="41">
        <v>77.599999999999994</v>
      </c>
      <c r="K63" s="10" t="s">
        <v>10</v>
      </c>
    </row>
    <row r="64" spans="1:11">
      <c r="A64" s="39">
        <v>8</v>
      </c>
      <c r="B64" s="39">
        <v>62</v>
      </c>
      <c r="C64" s="39">
        <v>1</v>
      </c>
      <c r="D64" s="39">
        <v>2023</v>
      </c>
      <c r="E64" s="51">
        <v>2.7886000000000002</v>
      </c>
      <c r="F64" s="51">
        <v>3.2002000000000002</v>
      </c>
      <c r="G64" s="48">
        <f t="shared" si="5"/>
        <v>0.41159999999999997</v>
      </c>
      <c r="H64" s="16">
        <f t="shared" si="6"/>
        <v>0.29924147476312396</v>
      </c>
      <c r="I64" s="16">
        <f t="shared" si="7"/>
        <v>0.71084147476312398</v>
      </c>
      <c r="J64" s="41">
        <v>62.6</v>
      </c>
      <c r="K64" s="10" t="s">
        <v>10</v>
      </c>
    </row>
    <row r="65" spans="1:12">
      <c r="A65" s="39">
        <v>8</v>
      </c>
      <c r="B65" s="39">
        <v>63</v>
      </c>
      <c r="C65" s="39">
        <v>1</v>
      </c>
      <c r="D65" s="39">
        <v>2023</v>
      </c>
      <c r="E65" s="50">
        <v>0.68910000000000005</v>
      </c>
      <c r="F65" s="50">
        <v>0.68910000000000005</v>
      </c>
      <c r="G65" s="48">
        <f t="shared" si="5"/>
        <v>0</v>
      </c>
      <c r="H65" s="16">
        <f t="shared" si="6"/>
        <v>0.14866469433120055</v>
      </c>
      <c r="I65" s="16">
        <f t="shared" si="7"/>
        <v>0.14866469433120055</v>
      </c>
      <c r="J65" s="41">
        <v>31.1</v>
      </c>
      <c r="K65" s="10" t="s">
        <v>10</v>
      </c>
    </row>
    <row r="66" spans="1:12">
      <c r="A66" s="39">
        <v>8</v>
      </c>
      <c r="B66" s="39">
        <v>64</v>
      </c>
      <c r="C66" s="39">
        <v>1</v>
      </c>
      <c r="D66" s="39">
        <v>2023</v>
      </c>
      <c r="E66" s="50">
        <v>5.7763999999999998</v>
      </c>
      <c r="F66" s="50">
        <v>6.17</v>
      </c>
      <c r="G66" s="48">
        <f t="shared" si="5"/>
        <v>0.39360000000000017</v>
      </c>
      <c r="H66" s="16">
        <f t="shared" si="6"/>
        <v>0.14962073738156198</v>
      </c>
      <c r="I66" s="16">
        <f t="shared" si="7"/>
        <v>0.54322073738156218</v>
      </c>
      <c r="J66" s="41">
        <v>31.3</v>
      </c>
      <c r="K66" s="10" t="s">
        <v>10</v>
      </c>
    </row>
    <row r="67" spans="1:12">
      <c r="A67" s="39">
        <v>8</v>
      </c>
      <c r="B67" s="39">
        <v>65</v>
      </c>
      <c r="C67" s="39">
        <v>1</v>
      </c>
      <c r="D67" s="39">
        <v>2023</v>
      </c>
      <c r="E67" s="50">
        <v>4.8117999999999999</v>
      </c>
      <c r="F67" s="50">
        <v>5.2678000000000003</v>
      </c>
      <c r="G67" s="48">
        <f t="shared" ref="G67:G72" si="8">SUM(F67-E67)</f>
        <v>0.45600000000000041</v>
      </c>
      <c r="H67" s="16">
        <f t="shared" ref="H67:H72" si="9">$I$84*(J67/$I$88)</f>
        <v>0.29828543171276251</v>
      </c>
      <c r="I67" s="16">
        <f t="shared" ref="I67:I72" si="10">G67+H67</f>
        <v>0.75428543171276297</v>
      </c>
      <c r="J67" s="41">
        <v>62.4</v>
      </c>
      <c r="K67" s="10" t="s">
        <v>10</v>
      </c>
    </row>
    <row r="68" spans="1:12">
      <c r="A68" s="39">
        <v>8</v>
      </c>
      <c r="B68" s="39">
        <v>66</v>
      </c>
      <c r="C68" s="39">
        <v>1</v>
      </c>
      <c r="D68" s="39">
        <v>2023</v>
      </c>
      <c r="E68" s="50">
        <v>5.3573000000000004</v>
      </c>
      <c r="F68" s="50">
        <v>5.7389000000000001</v>
      </c>
      <c r="G68" s="48">
        <f t="shared" si="8"/>
        <v>0.38159999999999972</v>
      </c>
      <c r="H68" s="16">
        <f t="shared" si="9"/>
        <v>0.37046668201504962</v>
      </c>
      <c r="I68" s="16">
        <f t="shared" si="10"/>
        <v>0.75206668201504934</v>
      </c>
      <c r="J68" s="41">
        <v>77.5</v>
      </c>
      <c r="K68" s="10" t="s">
        <v>10</v>
      </c>
    </row>
    <row r="69" spans="1:12">
      <c r="A69" s="39">
        <v>8</v>
      </c>
      <c r="B69" s="39">
        <v>67</v>
      </c>
      <c r="C69" s="39">
        <v>1</v>
      </c>
      <c r="D69" s="39">
        <v>2023</v>
      </c>
      <c r="E69" s="50">
        <v>11.687200000000001</v>
      </c>
      <c r="F69" s="50">
        <v>12.8598</v>
      </c>
      <c r="G69" s="48">
        <f t="shared" si="8"/>
        <v>1.1725999999999992</v>
      </c>
      <c r="H69" s="16">
        <f t="shared" si="9"/>
        <v>0.29924147476312396</v>
      </c>
      <c r="I69" s="16">
        <f t="shared" si="10"/>
        <v>1.4718414747631232</v>
      </c>
      <c r="J69" s="42">
        <v>62.6</v>
      </c>
      <c r="K69" s="10" t="s">
        <v>10</v>
      </c>
    </row>
    <row r="70" spans="1:12">
      <c r="A70" s="39">
        <v>8</v>
      </c>
      <c r="B70" s="39">
        <v>68</v>
      </c>
      <c r="C70" s="39">
        <v>1</v>
      </c>
      <c r="D70" s="39">
        <v>2023</v>
      </c>
      <c r="E70" s="50">
        <v>2.7953999999999999</v>
      </c>
      <c r="F70" s="50">
        <v>2.7953999999999999</v>
      </c>
      <c r="G70" s="48">
        <f t="shared" si="8"/>
        <v>0</v>
      </c>
      <c r="H70" s="16">
        <f t="shared" si="9"/>
        <v>0.14866469433120055</v>
      </c>
      <c r="I70" s="16">
        <f t="shared" si="10"/>
        <v>0.14866469433120055</v>
      </c>
      <c r="J70" s="41">
        <v>31.1</v>
      </c>
      <c r="K70" s="10" t="s">
        <v>10</v>
      </c>
    </row>
    <row r="71" spans="1:12">
      <c r="A71" s="39">
        <v>8</v>
      </c>
      <c r="B71" s="39">
        <v>69</v>
      </c>
      <c r="C71" s="39">
        <v>1</v>
      </c>
      <c r="D71" s="39">
        <v>2023</v>
      </c>
      <c r="E71" s="50">
        <v>5.4283999999999999</v>
      </c>
      <c r="F71" s="50">
        <v>6.0640999999999998</v>
      </c>
      <c r="G71" s="48">
        <f t="shared" si="8"/>
        <v>0.63569999999999993</v>
      </c>
      <c r="H71" s="16">
        <f t="shared" si="9"/>
        <v>0.14914271585638125</v>
      </c>
      <c r="I71" s="16">
        <f t="shared" si="10"/>
        <v>0.78484271585638121</v>
      </c>
      <c r="J71" s="43">
        <v>31.2</v>
      </c>
      <c r="K71" s="10" t="s">
        <v>10</v>
      </c>
    </row>
    <row r="72" spans="1:12">
      <c r="A72" s="39">
        <v>8</v>
      </c>
      <c r="B72" s="39">
        <v>70</v>
      </c>
      <c r="C72" s="39">
        <v>1</v>
      </c>
      <c r="D72" s="39">
        <v>2023</v>
      </c>
      <c r="E72" s="50">
        <v>6.3136000000000001</v>
      </c>
      <c r="F72" s="50">
        <v>7.0228000000000002</v>
      </c>
      <c r="G72" s="48">
        <f t="shared" si="8"/>
        <v>0.70920000000000005</v>
      </c>
      <c r="H72" s="16">
        <f t="shared" si="9"/>
        <v>0.29971949628830463</v>
      </c>
      <c r="I72" s="16">
        <f t="shared" si="10"/>
        <v>1.0089194962883048</v>
      </c>
      <c r="J72" s="44">
        <v>62.7</v>
      </c>
      <c r="K72" s="10" t="s">
        <v>10</v>
      </c>
    </row>
    <row r="73" spans="1:12">
      <c r="A73" s="39">
        <v>8</v>
      </c>
      <c r="B73" s="39">
        <v>71</v>
      </c>
      <c r="C73" s="39">
        <v>1</v>
      </c>
      <c r="D73" s="39">
        <v>2023</v>
      </c>
      <c r="E73" s="54">
        <v>12.037000000000001</v>
      </c>
      <c r="F73" s="54">
        <v>13.048</v>
      </c>
      <c r="G73" s="48">
        <f t="shared" ref="G73:G77" si="11">SUM(F73-E73)</f>
        <v>1.0109999999999992</v>
      </c>
      <c r="H73" s="16">
        <f t="shared" ref="H73:H82" si="12">$I$84*(J73/$I$88)</f>
        <v>0.37142272506541102</v>
      </c>
      <c r="I73" s="16">
        <f t="shared" ref="I73:I81" si="13">G73+H73</f>
        <v>1.3824227250654102</v>
      </c>
      <c r="J73" s="43">
        <v>77.7</v>
      </c>
      <c r="K73" s="10" t="s">
        <v>10</v>
      </c>
    </row>
    <row r="74" spans="1:12">
      <c r="A74" s="39">
        <v>8</v>
      </c>
      <c r="B74" s="39">
        <v>72</v>
      </c>
      <c r="C74" s="39">
        <v>1</v>
      </c>
      <c r="D74" s="39">
        <v>2023</v>
      </c>
      <c r="E74" s="54">
        <v>4.5221999999999998</v>
      </c>
      <c r="F74" s="54">
        <v>5.2183000000000002</v>
      </c>
      <c r="G74" s="48">
        <f t="shared" si="11"/>
        <v>0.69610000000000039</v>
      </c>
      <c r="H74" s="16">
        <f t="shared" si="12"/>
        <v>0.29924147476312396</v>
      </c>
      <c r="I74" s="16">
        <f t="shared" si="13"/>
        <v>0.9953414747631244</v>
      </c>
      <c r="J74" s="44">
        <v>62.6</v>
      </c>
      <c r="K74" s="10" t="s">
        <v>10</v>
      </c>
    </row>
    <row r="75" spans="1:12">
      <c r="A75" s="39">
        <v>8</v>
      </c>
      <c r="B75" s="39">
        <v>73</v>
      </c>
      <c r="C75" s="39">
        <v>1</v>
      </c>
      <c r="D75" s="39">
        <v>2023</v>
      </c>
      <c r="E75" s="54">
        <v>3.5661</v>
      </c>
      <c r="F75" s="54">
        <v>3.8384999999999998</v>
      </c>
      <c r="G75" s="48">
        <f t="shared" si="11"/>
        <v>0.27239999999999975</v>
      </c>
      <c r="H75" s="16">
        <f t="shared" si="12"/>
        <v>0.14914271585638125</v>
      </c>
      <c r="I75" s="16">
        <f t="shared" si="13"/>
        <v>0.42154271585638103</v>
      </c>
      <c r="J75" s="43">
        <v>31.2</v>
      </c>
      <c r="K75" s="10" t="s">
        <v>10</v>
      </c>
    </row>
    <row r="76" spans="1:12">
      <c r="A76" s="39">
        <v>8</v>
      </c>
      <c r="B76" s="39">
        <v>74</v>
      </c>
      <c r="C76" s="39">
        <v>1</v>
      </c>
      <c r="D76" s="39">
        <v>2023</v>
      </c>
      <c r="E76" s="54">
        <v>2.1118000000000001</v>
      </c>
      <c r="F76" s="54">
        <v>2.1118000000000001</v>
      </c>
      <c r="G76" s="48">
        <f t="shared" si="11"/>
        <v>0</v>
      </c>
      <c r="H76" s="16">
        <f t="shared" si="12"/>
        <v>0.14914271585638125</v>
      </c>
      <c r="I76" s="16">
        <f t="shared" si="13"/>
        <v>0.14914271585638125</v>
      </c>
      <c r="J76" s="44">
        <v>31.2</v>
      </c>
      <c r="K76" s="10" t="s">
        <v>10</v>
      </c>
    </row>
    <row r="77" spans="1:12">
      <c r="A77" s="39">
        <v>8</v>
      </c>
      <c r="B77" s="39">
        <v>75</v>
      </c>
      <c r="C77" s="39">
        <v>1</v>
      </c>
      <c r="D77" s="39">
        <v>2023</v>
      </c>
      <c r="E77" s="54">
        <v>11.095800000000001</v>
      </c>
      <c r="F77" s="54">
        <v>12.596500000000001</v>
      </c>
      <c r="G77" s="48">
        <f t="shared" si="11"/>
        <v>1.5007000000000001</v>
      </c>
      <c r="H77" s="16">
        <f t="shared" si="12"/>
        <v>0.29828543171276251</v>
      </c>
      <c r="I77" s="16">
        <f t="shared" si="13"/>
        <v>1.7989854317127627</v>
      </c>
      <c r="J77" s="43">
        <v>62.4</v>
      </c>
      <c r="K77" s="10" t="s">
        <v>10</v>
      </c>
    </row>
    <row r="78" spans="1:12">
      <c r="A78" s="39">
        <v>8</v>
      </c>
      <c r="B78" s="39">
        <v>76</v>
      </c>
      <c r="C78" s="39">
        <v>1</v>
      </c>
      <c r="D78" s="39">
        <v>2023</v>
      </c>
      <c r="E78" s="54">
        <v>4.5515999999999996</v>
      </c>
      <c r="F78" s="54">
        <v>5.3436000000000003</v>
      </c>
      <c r="G78" s="48">
        <f>SUM(F78-E78)</f>
        <v>0.7920000000000007</v>
      </c>
      <c r="H78" s="16">
        <f t="shared" si="12"/>
        <v>0.37094470354023029</v>
      </c>
      <c r="I78" s="16">
        <f t="shared" si="13"/>
        <v>1.1629447035402309</v>
      </c>
      <c r="J78" s="44">
        <v>77.599999999999994</v>
      </c>
      <c r="K78" s="10" t="s">
        <v>10</v>
      </c>
    </row>
    <row r="79" spans="1:12">
      <c r="A79" s="39">
        <v>8</v>
      </c>
      <c r="B79" s="39" t="s">
        <v>20</v>
      </c>
      <c r="C79" s="39">
        <v>1</v>
      </c>
      <c r="D79" s="39">
        <v>2023</v>
      </c>
      <c r="E79" s="55">
        <v>8.1295999999999999</v>
      </c>
      <c r="F79" s="55">
        <v>9.9464000000000006</v>
      </c>
      <c r="G79" s="48">
        <f>SUM(F79-E79)</f>
        <v>1.8168000000000006</v>
      </c>
      <c r="H79" s="16">
        <f>$I$84*(J79/$I$88)</f>
        <v>0.18499433024493447</v>
      </c>
      <c r="I79" s="16">
        <f t="shared" si="13"/>
        <v>2.0017943302449352</v>
      </c>
      <c r="J79" s="44">
        <v>38.700000000000003</v>
      </c>
      <c r="K79" s="10" t="s">
        <v>10</v>
      </c>
      <c r="L79" t="s">
        <v>25</v>
      </c>
    </row>
    <row r="80" spans="1:12">
      <c r="A80" s="39">
        <v>8</v>
      </c>
      <c r="B80" s="39" t="s">
        <v>21</v>
      </c>
      <c r="C80" s="39">
        <v>1</v>
      </c>
      <c r="D80" s="39">
        <v>2023</v>
      </c>
      <c r="E80" s="55">
        <v>16.920500000000001</v>
      </c>
      <c r="F80" s="55">
        <v>18.6982</v>
      </c>
      <c r="G80" s="48">
        <f>SUM(F80-E80)</f>
        <v>1.7776999999999994</v>
      </c>
      <c r="H80" s="16">
        <f t="shared" si="12"/>
        <v>0.33270298152577354</v>
      </c>
      <c r="I80" s="16">
        <f>G80+H80</f>
        <v>2.1104029815257728</v>
      </c>
      <c r="J80" s="44">
        <v>69.599999999999994</v>
      </c>
      <c r="K80" s="10" t="s">
        <v>10</v>
      </c>
      <c r="L80" t="s">
        <v>26</v>
      </c>
    </row>
    <row r="81" spans="1:16">
      <c r="A81" s="39">
        <v>8</v>
      </c>
      <c r="B81" s="39" t="s">
        <v>22</v>
      </c>
      <c r="C81" s="39">
        <v>1</v>
      </c>
      <c r="D81" s="39">
        <v>2023</v>
      </c>
      <c r="E81" s="55">
        <v>5.6349999999999998</v>
      </c>
      <c r="F81" s="55">
        <v>6.1459999999999999</v>
      </c>
      <c r="G81" s="48">
        <f t="shared" ref="G81:G82" si="14">SUM(F81-E81)</f>
        <v>0.51100000000000012</v>
      </c>
      <c r="H81" s="16">
        <f>$I$84*(J81/$I$88)</f>
        <v>0.18403828719457302</v>
      </c>
      <c r="I81" s="16">
        <f t="shared" si="13"/>
        <v>0.69503828719457317</v>
      </c>
      <c r="J81" s="44">
        <v>38.5</v>
      </c>
      <c r="K81" s="10" t="s">
        <v>10</v>
      </c>
      <c r="L81" t="s">
        <v>27</v>
      </c>
    </row>
    <row r="82" spans="1:16">
      <c r="A82" s="39">
        <v>8</v>
      </c>
      <c r="B82" s="39" t="s">
        <v>23</v>
      </c>
      <c r="C82" s="39">
        <v>1</v>
      </c>
      <c r="D82" s="39">
        <v>2023</v>
      </c>
      <c r="E82" s="55">
        <v>5.4134000000000002</v>
      </c>
      <c r="F82" s="55">
        <v>6.0157999999999996</v>
      </c>
      <c r="G82" s="48">
        <f t="shared" si="14"/>
        <v>0.60239999999999938</v>
      </c>
      <c r="H82" s="16">
        <f t="shared" si="12"/>
        <v>0.30927992679191879</v>
      </c>
      <c r="I82" s="16">
        <f>G82+H82</f>
        <v>0.91167992679191823</v>
      </c>
      <c r="J82" s="44">
        <v>64.7</v>
      </c>
      <c r="K82" s="10" t="s">
        <v>10</v>
      </c>
      <c r="L82" t="s">
        <v>28</v>
      </c>
    </row>
    <row r="83" spans="1:16">
      <c r="A83" s="6"/>
      <c r="B83" s="6"/>
      <c r="C83" s="6"/>
      <c r="D83" s="6"/>
      <c r="E83" s="17"/>
      <c r="F83" s="9"/>
      <c r="G83" s="45">
        <f>SUM(G3:G82)</f>
        <v>41.156599999999997</v>
      </c>
      <c r="H83" s="45">
        <f>SUM(H3:H82)</f>
        <v>18.427251774191163</v>
      </c>
      <c r="I83" s="46">
        <f>SUM(I3:I82)</f>
        <v>59.583851774191174</v>
      </c>
      <c r="J83" s="56">
        <f>SUM(J3:J82)</f>
        <v>3854.8999999999983</v>
      </c>
      <c r="K83" s="8"/>
    </row>
    <row r="84" spans="1:16">
      <c r="A84" s="6"/>
      <c r="B84" s="6"/>
      <c r="C84" s="6"/>
      <c r="D84" s="6"/>
      <c r="E84" s="17"/>
      <c r="H84" s="9" t="s">
        <v>9</v>
      </c>
      <c r="I84" s="35">
        <f>I85-G83</f>
        <v>18.427251774191149</v>
      </c>
      <c r="J84" s="4" t="s">
        <v>4</v>
      </c>
      <c r="K84" s="59" t="s">
        <v>35</v>
      </c>
      <c r="L84" s="59"/>
      <c r="M84" s="58" t="s">
        <v>34</v>
      </c>
      <c r="N84" s="58"/>
      <c r="O84" s="58"/>
      <c r="P84" s="58"/>
    </row>
    <row r="85" spans="1:16">
      <c r="A85" s="6"/>
      <c r="B85" s="6"/>
      <c r="C85" s="6"/>
      <c r="D85" s="6"/>
      <c r="E85" s="17" t="s">
        <v>8</v>
      </c>
      <c r="F85" s="14">
        <v>374.23099999999999</v>
      </c>
      <c r="G85" s="6"/>
      <c r="H85" s="7" t="s">
        <v>7</v>
      </c>
      <c r="I85" s="36">
        <f>K85*I88</f>
        <v>59.583851774191146</v>
      </c>
      <c r="J85" s="4" t="s">
        <v>4</v>
      </c>
      <c r="K85" s="33">
        <f>O86</f>
        <v>1.5456653032294267E-2</v>
      </c>
      <c r="L85" s="34"/>
      <c r="M85" s="31"/>
      <c r="N85" s="32">
        <v>104.67400000000001</v>
      </c>
      <c r="O85" s="31">
        <f>3854.9+2917.2</f>
        <v>6772.1</v>
      </c>
      <c r="P85" s="31"/>
    </row>
    <row r="86" spans="1:16">
      <c r="A86" s="6"/>
      <c r="B86" s="6"/>
      <c r="C86" s="6"/>
      <c r="D86" s="6"/>
      <c r="E86" s="17"/>
      <c r="F86" s="14"/>
      <c r="G86" s="6"/>
      <c r="H86" s="7" t="s">
        <v>24</v>
      </c>
      <c r="I86" s="13">
        <v>714.5</v>
      </c>
      <c r="J86" s="4"/>
      <c r="K86" s="1"/>
      <c r="M86" s="31"/>
      <c r="N86" s="31" t="s">
        <v>36</v>
      </c>
      <c r="O86" s="31">
        <f>N85/O85</f>
        <v>1.5456653032294267E-2</v>
      </c>
      <c r="P86" s="31"/>
    </row>
    <row r="87" spans="1:16">
      <c r="A87" s="6"/>
      <c r="B87" s="6"/>
      <c r="C87" s="6"/>
      <c r="D87" s="6"/>
      <c r="E87" s="17" t="s">
        <v>6</v>
      </c>
      <c r="F87" s="15">
        <v>386.51499999999999</v>
      </c>
      <c r="G87" s="6"/>
      <c r="H87" s="5" t="s">
        <v>5</v>
      </c>
      <c r="I87" s="37">
        <f>G83</f>
        <v>41.156599999999997</v>
      </c>
      <c r="J87" s="4" t="s">
        <v>4</v>
      </c>
      <c r="K87" s="1"/>
    </row>
    <row r="88" spans="1:16">
      <c r="A88" s="6"/>
      <c r="B88" s="6"/>
      <c r="C88" s="6"/>
      <c r="D88" s="6"/>
      <c r="E88" s="17"/>
      <c r="F88" s="6"/>
      <c r="G88" s="6"/>
      <c r="H88" s="5" t="s">
        <v>3</v>
      </c>
      <c r="I88" s="20">
        <f>J83</f>
        <v>3854.8999999999983</v>
      </c>
      <c r="J88" s="4" t="s">
        <v>2</v>
      </c>
      <c r="K88" s="1"/>
    </row>
    <row r="89" spans="1:16" ht="36.75" customHeight="1">
      <c r="A89" s="6"/>
      <c r="B89" s="6"/>
      <c r="C89" s="6"/>
      <c r="D89" s="6"/>
      <c r="E89" s="17"/>
      <c r="F89" s="6"/>
      <c r="G89" s="6"/>
      <c r="H89" s="5"/>
      <c r="I89" s="20"/>
      <c r="J89" s="4"/>
      <c r="K89" s="1"/>
    </row>
    <row r="90" spans="1:16">
      <c r="A90" s="2" t="s">
        <v>1</v>
      </c>
      <c r="B90" s="3"/>
      <c r="C90" s="3"/>
      <c r="E90" s="18"/>
      <c r="F90" s="3"/>
      <c r="G90" s="3"/>
      <c r="H90" s="3"/>
      <c r="I90" s="3"/>
      <c r="J90" s="2" t="s">
        <v>0</v>
      </c>
      <c r="K90" s="1"/>
    </row>
    <row r="93" spans="1:16">
      <c r="J93">
        <f>3643.4+2916.7</f>
        <v>6560.1</v>
      </c>
    </row>
  </sheetData>
  <mergeCells count="3">
    <mergeCell ref="A1:K1"/>
    <mergeCell ref="M84:P84"/>
    <mergeCell ref="K84:L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E11" sqref="E11"/>
    </sheetView>
  </sheetViews>
  <sheetFormatPr defaultRowHeight="15"/>
  <cols>
    <col min="1" max="1" width="11.140625" customWidth="1"/>
    <col min="2" max="2" width="19.42578125" customWidth="1"/>
    <col min="3" max="3" width="14.85546875" customWidth="1"/>
  </cols>
  <sheetData>
    <row r="1" spans="1:3" ht="32.25" customHeight="1">
      <c r="A1" s="60" t="s">
        <v>37</v>
      </c>
      <c r="B1" s="60"/>
      <c r="C1" s="60"/>
    </row>
    <row r="2" spans="1:3">
      <c r="A2" s="21" t="s">
        <v>29</v>
      </c>
      <c r="B2" s="21" t="s">
        <v>30</v>
      </c>
      <c r="C2" s="21" t="s">
        <v>31</v>
      </c>
    </row>
    <row r="3" spans="1:3">
      <c r="A3" s="11">
        <v>1</v>
      </c>
      <c r="B3" s="22">
        <v>61.1</v>
      </c>
      <c r="C3" s="23">
        <v>1.9536711518854133</v>
      </c>
    </row>
    <row r="4" spans="1:3">
      <c r="A4" s="11">
        <v>2</v>
      </c>
      <c r="B4" s="22">
        <v>29</v>
      </c>
      <c r="C4" s="23">
        <v>0.13862624230240564</v>
      </c>
    </row>
    <row r="5" spans="1:3">
      <c r="A5" s="11">
        <v>3</v>
      </c>
      <c r="B5" s="24">
        <v>51.1</v>
      </c>
      <c r="C5" s="23">
        <v>0.90846899936734249</v>
      </c>
    </row>
    <row r="6" spans="1:3">
      <c r="A6" s="11">
        <v>4</v>
      </c>
      <c r="B6" s="24">
        <v>57.8</v>
      </c>
      <c r="C6" s="23">
        <v>0.39429644155444932</v>
      </c>
    </row>
    <row r="7" spans="1:3">
      <c r="A7" s="11">
        <v>5</v>
      </c>
      <c r="B7" s="24">
        <v>28.6</v>
      </c>
      <c r="C7" s="23">
        <v>0.73221415620168318</v>
      </c>
    </row>
    <row r="8" spans="1:3">
      <c r="A8" s="11">
        <v>6</v>
      </c>
      <c r="B8" s="24">
        <v>28.6</v>
      </c>
      <c r="C8" s="23">
        <v>0.13671415620168281</v>
      </c>
    </row>
    <row r="9" spans="1:3">
      <c r="A9" s="11">
        <v>7</v>
      </c>
      <c r="B9" s="24">
        <v>50.8</v>
      </c>
      <c r="C9" s="23">
        <v>0.6750349347918001</v>
      </c>
    </row>
    <row r="10" spans="1:3">
      <c r="A10" s="11">
        <v>8</v>
      </c>
      <c r="B10" s="24">
        <v>57.6</v>
      </c>
      <c r="C10" s="23">
        <v>0.9134403985040882</v>
      </c>
    </row>
    <row r="11" spans="1:3">
      <c r="A11" s="11">
        <v>9</v>
      </c>
      <c r="B11" s="24">
        <v>28.3</v>
      </c>
      <c r="C11" s="23">
        <v>0.26288009162614062</v>
      </c>
    </row>
    <row r="12" spans="1:3">
      <c r="A12" s="11">
        <v>10</v>
      </c>
      <c r="B12" s="24">
        <v>28.4</v>
      </c>
      <c r="C12" s="23">
        <v>0.66125811315132121</v>
      </c>
    </row>
    <row r="13" spans="1:3">
      <c r="A13" s="11">
        <v>11</v>
      </c>
      <c r="B13" s="24">
        <v>50.7</v>
      </c>
      <c r="C13" s="23">
        <v>0.8874569132666198</v>
      </c>
    </row>
    <row r="14" spans="1:3">
      <c r="A14" s="11">
        <v>12</v>
      </c>
      <c r="B14" s="24">
        <v>57.8</v>
      </c>
      <c r="C14" s="23">
        <v>0.86769644155445003</v>
      </c>
    </row>
    <row r="15" spans="1:3">
      <c r="A15" s="11">
        <v>13</v>
      </c>
      <c r="B15" s="24">
        <v>28.5</v>
      </c>
      <c r="C15" s="23">
        <v>0.49833613467650284</v>
      </c>
    </row>
    <row r="16" spans="1:3">
      <c r="A16" s="11">
        <v>14</v>
      </c>
      <c r="B16" s="24">
        <v>28.7</v>
      </c>
      <c r="C16" s="23">
        <v>0.7929921777268637</v>
      </c>
    </row>
    <row r="17" spans="1:3">
      <c r="A17" s="11">
        <v>15</v>
      </c>
      <c r="B17" s="24">
        <v>50.8</v>
      </c>
      <c r="C17" s="23">
        <v>0.24283493479180024</v>
      </c>
    </row>
    <row r="18" spans="1:3">
      <c r="A18" s="11">
        <v>16</v>
      </c>
      <c r="B18" s="24">
        <v>57.4</v>
      </c>
      <c r="C18" s="23">
        <v>0.89958435545372661</v>
      </c>
    </row>
    <row r="19" spans="1:3">
      <c r="A19" s="11">
        <v>17</v>
      </c>
      <c r="B19" s="24">
        <v>28.6</v>
      </c>
      <c r="C19" s="23">
        <v>0.52461415620168295</v>
      </c>
    </row>
    <row r="20" spans="1:3">
      <c r="A20" s="11">
        <v>18</v>
      </c>
      <c r="B20" s="24">
        <v>28.7</v>
      </c>
      <c r="C20" s="23">
        <v>0.77869217772686328</v>
      </c>
    </row>
    <row r="21" spans="1:3">
      <c r="A21" s="11">
        <v>19</v>
      </c>
      <c r="B21" s="24">
        <v>51</v>
      </c>
      <c r="C21" s="23">
        <v>0.36359097784216177</v>
      </c>
    </row>
    <row r="22" spans="1:3">
      <c r="A22" s="11">
        <v>20</v>
      </c>
      <c r="B22" s="24">
        <v>57.4</v>
      </c>
      <c r="C22" s="23">
        <v>0.5302843554537271</v>
      </c>
    </row>
    <row r="23" spans="1:3">
      <c r="A23" s="11">
        <v>21</v>
      </c>
      <c r="B23" s="24">
        <v>28.5</v>
      </c>
      <c r="C23" s="23">
        <v>0.13623613467650211</v>
      </c>
    </row>
    <row r="24" spans="1:3">
      <c r="A24" s="11">
        <v>22</v>
      </c>
      <c r="B24" s="24">
        <v>28.6</v>
      </c>
      <c r="C24" s="23">
        <v>0.81311415620168292</v>
      </c>
    </row>
    <row r="25" spans="1:3">
      <c r="A25" s="11">
        <v>23</v>
      </c>
      <c r="B25" s="24">
        <v>51.2</v>
      </c>
      <c r="C25" s="23">
        <v>0.88684702089252321</v>
      </c>
    </row>
    <row r="26" spans="1:3">
      <c r="A26" s="11">
        <v>24</v>
      </c>
      <c r="B26" s="24">
        <v>57.5</v>
      </c>
      <c r="C26" s="23">
        <v>1.4256623769789081</v>
      </c>
    </row>
    <row r="27" spans="1:3">
      <c r="A27" s="11">
        <v>25</v>
      </c>
      <c r="B27" s="24">
        <v>28.7</v>
      </c>
      <c r="C27" s="23">
        <v>0.5693921777268639</v>
      </c>
    </row>
    <row r="28" spans="1:3">
      <c r="A28" s="11">
        <v>26</v>
      </c>
      <c r="B28" s="24">
        <v>28.8</v>
      </c>
      <c r="C28" s="23">
        <v>0.15947019925204428</v>
      </c>
    </row>
    <row r="29" spans="1:3">
      <c r="A29" s="11">
        <v>27</v>
      </c>
      <c r="B29" s="24">
        <v>51</v>
      </c>
      <c r="C29" s="23">
        <v>1.3035909778421608</v>
      </c>
    </row>
    <row r="30" spans="1:3">
      <c r="A30" s="11">
        <v>28</v>
      </c>
      <c r="B30" s="24">
        <v>57.3</v>
      </c>
      <c r="C30" s="23">
        <v>1.3909063339285472</v>
      </c>
    </row>
    <row r="31" spans="1:3">
      <c r="A31" s="11">
        <v>29</v>
      </c>
      <c r="B31" s="24">
        <v>28.6</v>
      </c>
      <c r="C31" s="23">
        <v>0.4498141562016823</v>
      </c>
    </row>
    <row r="32" spans="1:3">
      <c r="A32" s="11">
        <v>30</v>
      </c>
      <c r="B32" s="24">
        <v>28.7</v>
      </c>
      <c r="C32" s="23">
        <v>0.20959217772686356</v>
      </c>
    </row>
    <row r="33" spans="1:3">
      <c r="A33" s="11">
        <v>31</v>
      </c>
      <c r="B33" s="24">
        <v>50.9</v>
      </c>
      <c r="C33" s="23">
        <v>0.24811295631698085</v>
      </c>
    </row>
    <row r="34" spans="1:3">
      <c r="A34" s="11">
        <v>32</v>
      </c>
      <c r="B34" s="24">
        <v>54.6</v>
      </c>
      <c r="C34" s="23">
        <v>0.6311997527486668</v>
      </c>
    </row>
    <row r="35" spans="1:3">
      <c r="A35" s="11">
        <v>33</v>
      </c>
      <c r="B35" s="24">
        <v>28.7</v>
      </c>
      <c r="C35" s="23">
        <v>0.83539217772686347</v>
      </c>
    </row>
    <row r="36" spans="1:3">
      <c r="A36" s="11">
        <v>34</v>
      </c>
      <c r="B36" s="24">
        <v>28.8</v>
      </c>
      <c r="C36" s="23">
        <v>0.47417019925204429</v>
      </c>
    </row>
    <row r="37" spans="1:3">
      <c r="A37" s="11">
        <v>35</v>
      </c>
      <c r="B37" s="24">
        <v>48.5</v>
      </c>
      <c r="C37" s="23">
        <v>0.32934043971264387</v>
      </c>
    </row>
    <row r="38" spans="1:3">
      <c r="A38" s="11">
        <v>36</v>
      </c>
      <c r="B38" s="24">
        <v>62.8</v>
      </c>
      <c r="C38" s="23">
        <v>1.0878975178134853</v>
      </c>
    </row>
    <row r="39" spans="1:3">
      <c r="A39" s="11">
        <v>37</v>
      </c>
      <c r="B39" s="24">
        <v>62.6</v>
      </c>
      <c r="C39" s="23">
        <v>0.8111414747631247</v>
      </c>
    </row>
    <row r="40" spans="1:3">
      <c r="A40" s="11">
        <v>38</v>
      </c>
      <c r="B40" s="24">
        <v>31.2</v>
      </c>
      <c r="C40" s="23">
        <v>0.84314271585638123</v>
      </c>
    </row>
    <row r="41" spans="1:3">
      <c r="A41" s="11">
        <v>39</v>
      </c>
      <c r="B41" s="24">
        <v>31.2</v>
      </c>
      <c r="C41" s="23">
        <v>0.91804271585638164</v>
      </c>
    </row>
    <row r="42" spans="1:3">
      <c r="A42" s="11">
        <v>40</v>
      </c>
      <c r="B42" s="25">
        <v>62.3</v>
      </c>
      <c r="C42" s="23">
        <v>1.3294074101875828</v>
      </c>
    </row>
    <row r="43" spans="1:3">
      <c r="A43" s="11">
        <v>41</v>
      </c>
      <c r="B43" s="24">
        <v>77.400000000000006</v>
      </c>
      <c r="C43" s="23">
        <v>1.335688660489869</v>
      </c>
    </row>
    <row r="44" spans="1:3">
      <c r="A44" s="11">
        <v>42</v>
      </c>
      <c r="B44" s="24">
        <v>62.6</v>
      </c>
      <c r="C44" s="23">
        <v>0.29924147476312396</v>
      </c>
    </row>
    <row r="45" spans="1:3">
      <c r="A45" s="11">
        <v>43</v>
      </c>
      <c r="B45" s="24">
        <v>31.2</v>
      </c>
      <c r="C45" s="23">
        <v>0.14914271585638125</v>
      </c>
    </row>
    <row r="46" spans="1:3">
      <c r="A46" s="11">
        <v>44</v>
      </c>
      <c r="B46" s="24">
        <v>31.2</v>
      </c>
      <c r="C46" s="23">
        <v>0.85934271585638167</v>
      </c>
    </row>
    <row r="47" spans="1:3">
      <c r="A47" s="11">
        <v>45</v>
      </c>
      <c r="B47" s="24">
        <v>62.7</v>
      </c>
      <c r="C47" s="23">
        <v>0.53551949628830486</v>
      </c>
    </row>
    <row r="48" spans="1:3">
      <c r="A48" s="11">
        <v>46</v>
      </c>
      <c r="B48" s="24">
        <v>77.599999999999994</v>
      </c>
      <c r="C48" s="23">
        <v>1.4977447035402296</v>
      </c>
    </row>
    <row r="49" spans="1:3">
      <c r="A49" s="11">
        <v>47</v>
      </c>
      <c r="B49" s="24">
        <v>62.4</v>
      </c>
      <c r="C49" s="23">
        <v>1.1533854317127628</v>
      </c>
    </row>
    <row r="50" spans="1:3">
      <c r="A50" s="11">
        <v>48</v>
      </c>
      <c r="B50" s="24">
        <v>31.1</v>
      </c>
      <c r="C50" s="23">
        <v>0.19946469433120073</v>
      </c>
    </row>
    <row r="51" spans="1:3">
      <c r="A51" s="11">
        <v>49</v>
      </c>
      <c r="B51" s="24">
        <v>31.3</v>
      </c>
      <c r="C51" s="23">
        <v>0.44062073738156238</v>
      </c>
    </row>
    <row r="52" spans="1:3">
      <c r="A52" s="11">
        <v>50</v>
      </c>
      <c r="B52" s="24">
        <v>62.4</v>
      </c>
      <c r="C52" s="23">
        <v>0.75078543171276224</v>
      </c>
    </row>
    <row r="53" spans="1:3">
      <c r="A53" s="11">
        <v>51</v>
      </c>
      <c r="B53" s="24">
        <v>77.5</v>
      </c>
      <c r="C53" s="23">
        <v>0.86196668201504989</v>
      </c>
    </row>
    <row r="54" spans="1:3">
      <c r="A54" s="11">
        <v>52</v>
      </c>
      <c r="B54" s="24">
        <v>62.4</v>
      </c>
      <c r="C54" s="23">
        <v>0.77278543171276248</v>
      </c>
    </row>
    <row r="55" spans="1:3">
      <c r="A55" s="11">
        <v>53</v>
      </c>
      <c r="B55" s="24">
        <v>31.1</v>
      </c>
      <c r="C55" s="23">
        <v>0.49196469433120071</v>
      </c>
    </row>
    <row r="56" spans="1:3">
      <c r="A56" s="11">
        <v>54</v>
      </c>
      <c r="B56" s="24">
        <v>31.1</v>
      </c>
      <c r="C56" s="23">
        <v>0.82456469433120094</v>
      </c>
    </row>
    <row r="57" spans="1:3">
      <c r="A57" s="11">
        <v>55</v>
      </c>
      <c r="B57" s="24">
        <v>62.6</v>
      </c>
      <c r="C57" s="23">
        <v>0.89094147476312346</v>
      </c>
    </row>
    <row r="58" spans="1:3">
      <c r="A58" s="11">
        <v>56</v>
      </c>
      <c r="B58" s="24">
        <v>77.400000000000006</v>
      </c>
      <c r="C58" s="23">
        <v>0.70208866048986907</v>
      </c>
    </row>
    <row r="59" spans="1:3">
      <c r="A59" s="11">
        <v>57</v>
      </c>
      <c r="B59" s="24">
        <v>62.5</v>
      </c>
      <c r="C59" s="23">
        <v>0.29876345323794323</v>
      </c>
    </row>
    <row r="60" spans="1:3">
      <c r="A60" s="11">
        <v>58</v>
      </c>
      <c r="B60" s="24">
        <v>31.1</v>
      </c>
      <c r="C60" s="23">
        <v>0.14866469433120055</v>
      </c>
    </row>
    <row r="61" spans="1:3">
      <c r="A61" s="11">
        <v>59</v>
      </c>
      <c r="B61" s="24">
        <v>31.2</v>
      </c>
      <c r="C61" s="23">
        <v>0.14914271585638125</v>
      </c>
    </row>
    <row r="62" spans="1:3">
      <c r="A62" s="11">
        <v>60</v>
      </c>
      <c r="B62" s="24">
        <v>62.4</v>
      </c>
      <c r="C62" s="23">
        <v>0.29828543171276251</v>
      </c>
    </row>
    <row r="63" spans="1:3">
      <c r="A63" s="11">
        <v>61</v>
      </c>
      <c r="B63" s="24">
        <v>77.599999999999994</v>
      </c>
      <c r="C63" s="23">
        <v>0.95594470354023109</v>
      </c>
    </row>
    <row r="64" spans="1:3">
      <c r="A64" s="11">
        <v>62</v>
      </c>
      <c r="B64" s="24">
        <v>62.6</v>
      </c>
      <c r="C64" s="23">
        <v>0.71084147476312398</v>
      </c>
    </row>
    <row r="65" spans="1:4">
      <c r="A65" s="11">
        <v>63</v>
      </c>
      <c r="B65" s="24">
        <v>31.1</v>
      </c>
      <c r="C65" s="23">
        <v>0.14866469433120055</v>
      </c>
    </row>
    <row r="66" spans="1:4">
      <c r="A66" s="11">
        <v>64</v>
      </c>
      <c r="B66" s="24">
        <v>31.3</v>
      </c>
      <c r="C66" s="23">
        <v>0.54322073738156218</v>
      </c>
    </row>
    <row r="67" spans="1:4">
      <c r="A67" s="11">
        <v>65</v>
      </c>
      <c r="B67" s="24">
        <v>62.4</v>
      </c>
      <c r="C67" s="23">
        <v>0.75428543171276297</v>
      </c>
    </row>
    <row r="68" spans="1:4">
      <c r="A68" s="11">
        <v>66</v>
      </c>
      <c r="B68" s="24">
        <v>77.5</v>
      </c>
      <c r="C68" s="23">
        <v>0.75206668201504934</v>
      </c>
    </row>
    <row r="69" spans="1:4">
      <c r="A69" s="11">
        <v>67</v>
      </c>
      <c r="B69" s="25">
        <v>62.6</v>
      </c>
      <c r="C69" s="23">
        <v>1.4718414747631232</v>
      </c>
    </row>
    <row r="70" spans="1:4">
      <c r="A70" s="11">
        <v>68</v>
      </c>
      <c r="B70" s="24">
        <v>31.1</v>
      </c>
      <c r="C70" s="23">
        <v>0.14866469433120055</v>
      </c>
    </row>
    <row r="71" spans="1:4">
      <c r="A71" s="11">
        <v>69</v>
      </c>
      <c r="B71" s="24">
        <v>31.2</v>
      </c>
      <c r="C71" s="23">
        <v>0.78484271585638121</v>
      </c>
    </row>
    <row r="72" spans="1:4">
      <c r="A72" s="11">
        <v>70</v>
      </c>
      <c r="B72" s="24">
        <v>62.7</v>
      </c>
      <c r="C72" s="23">
        <v>1.0089194962883048</v>
      </c>
    </row>
    <row r="73" spans="1:4">
      <c r="A73" s="11">
        <v>71</v>
      </c>
      <c r="B73" s="24">
        <v>77.7</v>
      </c>
      <c r="C73" s="23">
        <v>1.3824227250654102</v>
      </c>
    </row>
    <row r="74" spans="1:4">
      <c r="A74" s="11">
        <v>72</v>
      </c>
      <c r="B74" s="24">
        <v>62.6</v>
      </c>
      <c r="C74" s="23">
        <v>0.9953414747631244</v>
      </c>
    </row>
    <row r="75" spans="1:4">
      <c r="A75" s="11">
        <v>73</v>
      </c>
      <c r="B75" s="24">
        <v>31.2</v>
      </c>
      <c r="C75" s="23">
        <v>0.42154271585638103</v>
      </c>
    </row>
    <row r="76" spans="1:4">
      <c r="A76" s="11">
        <v>74</v>
      </c>
      <c r="B76" s="24">
        <v>31.2</v>
      </c>
      <c r="C76" s="23">
        <v>0.14914271585638125</v>
      </c>
    </row>
    <row r="77" spans="1:4">
      <c r="A77" s="11">
        <v>75</v>
      </c>
      <c r="B77" s="24">
        <v>62.4</v>
      </c>
      <c r="C77" s="23">
        <v>1.7989854317127627</v>
      </c>
    </row>
    <row r="78" spans="1:4">
      <c r="A78" s="11">
        <v>76</v>
      </c>
      <c r="B78" s="24">
        <v>77.599999999999994</v>
      </c>
      <c r="C78" s="23">
        <v>1.1629447035402309</v>
      </c>
    </row>
    <row r="79" spans="1:4">
      <c r="A79" s="11" t="s">
        <v>20</v>
      </c>
      <c r="B79" s="24">
        <v>38.700000000000003</v>
      </c>
      <c r="C79" s="23">
        <v>2.0017943302449352</v>
      </c>
      <c r="D79" t="s">
        <v>25</v>
      </c>
    </row>
    <row r="80" spans="1:4">
      <c r="A80" s="11" t="s">
        <v>21</v>
      </c>
      <c r="B80" s="24">
        <v>69.599999999999994</v>
      </c>
      <c r="C80" s="23">
        <v>2.1104029815257728</v>
      </c>
      <c r="D80" t="s">
        <v>26</v>
      </c>
    </row>
    <row r="81" spans="1:4">
      <c r="A81" s="11" t="s">
        <v>22</v>
      </c>
      <c r="B81" s="24">
        <v>38.5</v>
      </c>
      <c r="C81" s="23">
        <v>0.69503828719457317</v>
      </c>
      <c r="D81" t="s">
        <v>27</v>
      </c>
    </row>
    <row r="82" spans="1:4">
      <c r="A82" s="11" t="s">
        <v>23</v>
      </c>
      <c r="B82" s="24">
        <v>64.7</v>
      </c>
      <c r="C82" s="23">
        <v>0.91167992679191823</v>
      </c>
      <c r="D82" t="s">
        <v>28</v>
      </c>
    </row>
    <row r="83" spans="1:4">
      <c r="A83" s="26">
        <v>9999</v>
      </c>
      <c r="B83" s="27">
        <f>SUM(B3:B82)</f>
        <v>3854.8999999999983</v>
      </c>
      <c r="C83" s="23">
        <f>SUM(C3:C82)</f>
        <v>59.583851774191174</v>
      </c>
    </row>
    <row r="84" spans="1:4">
      <c r="C84" s="47"/>
    </row>
    <row r="85" spans="1:4">
      <c r="A85" s="28" t="s">
        <v>1</v>
      </c>
      <c r="B85" s="29"/>
      <c r="C85" s="30" t="s">
        <v>32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в эл. виде</vt:lpstr>
      <vt:lpstr>'в эл. виде'!Область_печати</vt:lpstr>
    </vt:vector>
  </TitlesOfParts>
  <Company>ЖБК-1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User</cp:lastModifiedBy>
  <cp:lastPrinted>2022-12-27T09:49:14Z</cp:lastPrinted>
  <dcterms:created xsi:type="dcterms:W3CDTF">2021-09-21T11:55:05Z</dcterms:created>
  <dcterms:modified xsi:type="dcterms:W3CDTF">2023-04-19T12:22:07Z</dcterms:modified>
</cp:coreProperties>
</file>