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Экомир\"/>
    </mc:Choice>
  </mc:AlternateContent>
  <bookViews>
    <workbookView xWindow="0" yWindow="0" windowWidth="11520" windowHeight="8670" tabRatio="100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2" l="1"/>
  <c r="N17" i="2"/>
  <c r="N18" i="2"/>
  <c r="N19" i="2"/>
  <c r="N20" i="2"/>
  <c r="N21" i="2"/>
  <c r="N22" i="2"/>
  <c r="N23" i="2"/>
  <c r="N24" i="2"/>
  <c r="N25" i="2"/>
  <c r="N26" i="2"/>
  <c r="N27" i="2"/>
  <c r="B34" i="2"/>
  <c r="M34" i="2"/>
  <c r="C34" i="2"/>
  <c r="D34" i="2"/>
  <c r="E34" i="2"/>
  <c r="F34" i="2"/>
  <c r="G34" i="2"/>
  <c r="H34" i="2"/>
  <c r="I34" i="2"/>
  <c r="J34" i="2"/>
  <c r="K34" i="2"/>
  <c r="L34" i="2"/>
  <c r="N14" i="2" l="1"/>
  <c r="C14" i="2"/>
  <c r="D14" i="2"/>
  <c r="E14" i="2"/>
  <c r="F14" i="2"/>
  <c r="G14" i="2"/>
  <c r="H14" i="2"/>
  <c r="I14" i="2"/>
  <c r="J14" i="2"/>
  <c r="K14" i="2"/>
  <c r="L14" i="2"/>
  <c r="M14" i="2"/>
  <c r="B14" i="2"/>
  <c r="N12" i="2"/>
  <c r="N33" i="2" l="1"/>
  <c r="N32" i="2"/>
  <c r="N31" i="2"/>
  <c r="N30" i="2"/>
  <c r="N29" i="2"/>
  <c r="N28" i="2"/>
  <c r="N15" i="2"/>
  <c r="N11" i="2"/>
  <c r="N10" i="2"/>
  <c r="B44" i="1"/>
  <c r="C39" i="1"/>
  <c r="B39" i="1"/>
  <c r="N9" i="2" l="1"/>
  <c r="N13" i="2"/>
  <c r="N34" i="2"/>
  <c r="C44" i="1" s="1"/>
  <c r="E44" i="1" s="1"/>
</calcChain>
</file>

<file path=xl/sharedStrings.xml><?xml version="1.0" encoding="utf-8"?>
<sst xmlns="http://schemas.openxmlformats.org/spreadsheetml/2006/main" count="74" uniqueCount="73">
  <si>
    <t xml:space="preserve">   ООО «Экомир ЖБК-1»</t>
  </si>
  <si>
    <t>Отчет управляющей организации о выполнении условий договора управления многоквартирным домом по адресу: г. Белгород, ул. Архиерейская 3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</si>
  <si>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</si>
  <si>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</si>
  <si>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</si>
  <si>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Архиерейская, д.3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</si>
  <si>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</si>
  <si>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</si>
  <si>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</si>
  <si>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</si>
  <si>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</si>
  <si>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</si>
  <si>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</si>
  <si>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</si>
  <si>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</si>
  <si>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</si>
  <si>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</si>
  <si>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</si>
  <si>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</si>
  <si>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</si>
  <si>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</si>
  <si>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</si>
  <si>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</si>
  <si>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</si>
  <si>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</si>
  <si>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</si>
  <si>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</si>
  <si>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</si>
  <si>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</si>
  <si>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</si>
  <si>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</si>
  <si>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</si>
  <si>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</si>
  <si>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</si>
  <si>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</si>
  <si>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</si>
  <si>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</si>
  <si>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</si>
  <si>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</si>
  <si>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</si>
  <si>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</si>
  <si>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</si>
  <si>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</si>
  <si>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</si>
  <si>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</si>
  <si>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</si>
  <si>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</si>
  <si>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</si>
  <si>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</si>
  <si>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</si>
  <si>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</si>
  <si>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I.  Содержание помещений общего пользования</t>
  </si>
  <si>
    <t>2. Уборка мусоропроводов</t>
  </si>
  <si>
    <t>3. Работы по уборке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</si>
  <si>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</si>
  <si>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</si>
  <si>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</si>
  <si>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Устройство порога на входной двери</t>
  </si>
  <si>
    <t>Окраска бордюров краской фасадной</t>
  </si>
  <si>
    <t>Ремонт панелей и покраска  в  подъезде</t>
  </si>
  <si>
    <t>Замена выключателя  авт.3Р63аА</t>
  </si>
  <si>
    <t>Замена электроламп</t>
  </si>
  <si>
    <t>Приварка петель на мусорокамере</t>
  </si>
  <si>
    <t>Контейнер мусоросборный узкий</t>
  </si>
  <si>
    <t>Замена колес.</t>
  </si>
  <si>
    <t>Контейнер для ТБО 0,75 м3</t>
  </si>
  <si>
    <t>Сварка ручки на выкатном контейнере</t>
  </si>
  <si>
    <t>Ремонт контейнеров</t>
  </si>
  <si>
    <t>Смена светильников светодиодных</t>
  </si>
  <si>
    <t>установк розеток</t>
  </si>
  <si>
    <t>7. Услуга управления</t>
  </si>
  <si>
    <t>8.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</si>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</sst>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\.##0.00\ &quot;₽&quot;_-;\-* #\.##0.00\ &quot;₽&quot;_-;_-* \-??\ &quot;₽&quot;_-;_-@_-"/>
    <numFmt numFmtId="168" formatCode="#\ ##0.00_ "/>
    <numFmt numFmtId="169" formatCode="#\ ##0.00"/>
  </numFmts>
  <fonts count="17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68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Fill="1" applyBorder="1" applyAlignment="1" applyProtection="1">
      <alignment horizontal="center" vertical="center" wrapText="1"/>
    </xf>
    <xf numFmtId="168" fontId="8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7" fillId="0" borderId="1" xfId="0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168" fontId="9" fillId="0" borderId="1" xfId="0" applyNumberFormat="1" applyFont="1" applyFill="1" applyBorder="1" applyAlignment="1" applyProtection="1">
      <alignment horizontal="center" vertical="center" wrapText="1"/>
    </xf>
    <xf numFmtId="168" fontId="9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0" fillId="0" borderId="0" xfId="0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/>
    <xf numFmtId="0" fontId="1" fillId="0" borderId="0" xfId="0" applyFont="1" applyAlignment="1">
      <alignment horizontal="left" vertical="center" indent="15"/>
    </xf>
    <xf numFmtId="0" fontId="13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4" fillId="2" borderId="1" xfId="0" applyNumberFormat="1" applyFont="1" applyFill="1" applyBorder="1" applyAlignment="1">
      <alignment horizontal="center" wrapText="1"/>
    </xf>
    <xf numFmtId="169" fontId="15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9" fontId="15" fillId="0" borderId="2" xfId="0" applyNumberFormat="1" applyFont="1" applyBorder="1" applyAlignment="1">
      <alignment horizontal="center" vertical="center"/>
    </xf>
    <xf numFmtId="169" fontId="15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6" zoomScale="85" zoomScaleNormal="85" workbookViewId="0">
      <selection activeCell="A31" sqref="A31:C33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0" t="s">
        <v>0</v>
      </c>
      <c r="B1" s="40"/>
      <c r="C1" s="40"/>
      <c r="D1" s="40"/>
      <c r="E1" s="21"/>
      <c r="F1" s="21"/>
      <c r="G1" s="21"/>
      <c r="H1" s="21"/>
      <c r="I1" s="21"/>
    </row>
    <row r="4" spans="1:9" ht="15" customHeight="1">
      <c r="A4" s="55" t="s">
        <v>1</v>
      </c>
      <c r="B4" s="55"/>
      <c r="C4" s="55"/>
      <c r="D4" s="55"/>
      <c r="E4" s="22"/>
      <c r="F4" s="22"/>
      <c r="G4" s="22"/>
      <c r="H4" s="22"/>
      <c r="I4" s="22"/>
    </row>
    <row r="5" spans="1:9" ht="15" customHeight="1">
      <c r="A5" s="55"/>
      <c r="B5" s="55"/>
      <c r="C5" s="55"/>
      <c r="D5" s="55"/>
      <c r="E5" s="22"/>
      <c r="F5" s="22"/>
      <c r="G5" s="22"/>
      <c r="H5" s="22"/>
      <c r="I5" s="22"/>
    </row>
    <row r="8" spans="1:9" ht="15.75">
      <c r="B8" s="41" t="s">
        <v>2</v>
      </c>
      <c r="C8" s="41"/>
      <c r="D8" s="23"/>
      <c r="E8" s="23"/>
      <c r="F8" s="23"/>
      <c r="G8" s="24"/>
    </row>
    <row r="9" spans="1:9" ht="15.75" customHeight="1">
      <c r="A9" s="25"/>
      <c r="B9" s="42" t="s">
        <v>3</v>
      </c>
      <c r="C9" s="42"/>
      <c r="D9" s="26"/>
      <c r="E9" s="26"/>
      <c r="F9" s="26"/>
      <c r="G9" s="26"/>
      <c r="H9" s="20"/>
    </row>
    <row r="11" spans="1:9">
      <c r="A11" s="43" t="s">
        <v>4</v>
      </c>
      <c r="B11" s="44"/>
      <c r="C11" s="27" t="s">
        <v>5</v>
      </c>
    </row>
    <row r="12" spans="1:9">
      <c r="A12" s="43" t="s">
        <v>6</v>
      </c>
      <c r="B12" s="44"/>
      <c r="C12" s="28">
        <v>2015</v>
      </c>
    </row>
    <row r="13" spans="1:9">
      <c r="A13" s="43" t="s">
        <v>7</v>
      </c>
      <c r="B13" s="44"/>
      <c r="C13" s="29">
        <v>0</v>
      </c>
    </row>
    <row r="14" spans="1:9">
      <c r="A14" s="43" t="s">
        <v>8</v>
      </c>
      <c r="B14" s="44"/>
      <c r="C14" s="30">
        <v>6424</v>
      </c>
    </row>
    <row r="15" spans="1:9">
      <c r="A15" s="43" t="s">
        <v>9</v>
      </c>
      <c r="B15" s="44"/>
      <c r="C15" s="30">
        <v>3697.2</v>
      </c>
    </row>
    <row r="16" spans="1:9">
      <c r="A16" s="45" t="s">
        <v>10</v>
      </c>
      <c r="B16" s="46"/>
      <c r="C16" s="30">
        <v>2726.8</v>
      </c>
    </row>
    <row r="19" spans="1:4" ht="15.75">
      <c r="A19" s="41" t="s">
        <v>11</v>
      </c>
      <c r="B19" s="41"/>
      <c r="C19" s="41"/>
      <c r="D19" s="41"/>
    </row>
    <row r="20" spans="1:4">
      <c r="A20" s="42" t="s">
        <v>12</v>
      </c>
      <c r="B20" s="42"/>
      <c r="C20" s="42"/>
      <c r="D20" s="42"/>
    </row>
    <row r="21" spans="1:4">
      <c r="A21" s="42"/>
      <c r="B21" s="42"/>
      <c r="C21" s="42"/>
      <c r="D21" s="42"/>
    </row>
    <row r="22" spans="1:4">
      <c r="A22" s="42"/>
      <c r="B22" s="42"/>
      <c r="C22" s="42"/>
      <c r="D22" s="42"/>
    </row>
    <row r="24" spans="1:4">
      <c r="A24" s="56" t="s">
        <v>13</v>
      </c>
      <c r="B24" s="57"/>
      <c r="C24" s="57"/>
      <c r="D24" s="58"/>
    </row>
    <row r="25" spans="1:4">
      <c r="A25" s="59"/>
      <c r="B25" s="60"/>
      <c r="C25" s="60"/>
      <c r="D25" s="61"/>
    </row>
    <row r="26" spans="1:4" ht="30">
      <c r="A26" s="31" t="s">
        <v>14</v>
      </c>
      <c r="B26" s="47" t="s">
        <v>15</v>
      </c>
      <c r="C26" s="47"/>
      <c r="D26" s="32" t="s">
        <v>16</v>
      </c>
    </row>
    <row r="27" spans="1:4">
      <c r="A27" s="33" t="s">
        <v>17</v>
      </c>
      <c r="B27" s="48" t="s">
        <v>18</v>
      </c>
      <c r="C27" s="48"/>
      <c r="D27" s="28">
        <v>31.15</v>
      </c>
    </row>
    <row r="28" spans="1:4">
      <c r="A28" s="33" t="s">
        <v>19</v>
      </c>
      <c r="B28" s="48" t="s">
        <v>18</v>
      </c>
      <c r="C28" s="48"/>
      <c r="D28" s="28">
        <v>33.32</v>
      </c>
    </row>
    <row r="30" spans="1:4" ht="15.75">
      <c r="A30" s="49" t="s">
        <v>20</v>
      </c>
      <c r="B30" s="49"/>
      <c r="C30" s="49"/>
    </row>
    <row r="31" spans="1:4">
      <c r="A31" s="62" t="s">
        <v>21</v>
      </c>
      <c r="B31" s="62"/>
      <c r="C31" s="62"/>
    </row>
    <row r="32" spans="1:4">
      <c r="A32" s="62"/>
      <c r="B32" s="62"/>
      <c r="C32" s="62"/>
    </row>
    <row r="33" spans="1:5">
      <c r="A33" s="62"/>
      <c r="B33" s="62"/>
      <c r="C33" s="62"/>
    </row>
    <row r="34" spans="1:5">
      <c r="A34" s="34"/>
      <c r="B34" s="34" t="s">
        <v>22</v>
      </c>
      <c r="C34" s="34" t="s">
        <v>23</v>
      </c>
    </row>
    <row r="35" spans="1:5">
      <c r="A35" s="35" t="s">
        <v>24</v>
      </c>
      <c r="B35" s="36">
        <v>1194454.3500000001</v>
      </c>
      <c r="C35" s="36">
        <v>1010716.89</v>
      </c>
    </row>
    <row r="36" spans="1:5">
      <c r="A36" s="35" t="s">
        <v>25</v>
      </c>
      <c r="B36" s="36">
        <v>57846.99</v>
      </c>
      <c r="C36" s="36">
        <v>75154.399999999994</v>
      </c>
    </row>
    <row r="37" spans="1:5">
      <c r="A37" s="35" t="s">
        <v>26</v>
      </c>
      <c r="B37" s="36">
        <v>18600</v>
      </c>
      <c r="C37" s="36">
        <v>10125.4761904762</v>
      </c>
    </row>
    <row r="38" spans="1:5" hidden="1">
      <c r="A38" s="37"/>
      <c r="B38" s="36"/>
      <c r="C38" s="36"/>
    </row>
    <row r="39" spans="1:5">
      <c r="A39" s="38" t="s">
        <v>27</v>
      </c>
      <c r="B39" s="36">
        <f>B35+B36+B38+B37</f>
        <v>1270901.3400000001</v>
      </c>
      <c r="C39" s="36">
        <f>C35+C36+C37</f>
        <v>1095996.76619048</v>
      </c>
    </row>
    <row r="41" spans="1:5" s="20" customFormat="1" ht="15.75">
      <c r="A41" s="41" t="s">
        <v>28</v>
      </c>
      <c r="B41" s="41"/>
      <c r="C41" s="41"/>
      <c r="D41" s="41"/>
      <c r="E41" s="41"/>
    </row>
    <row r="42" spans="1:5" s="20" customFormat="1" ht="15.75">
      <c r="A42" s="50" t="s">
        <v>29</v>
      </c>
      <c r="B42" s="50"/>
      <c r="C42" s="50"/>
      <c r="D42" s="50"/>
      <c r="E42" s="50"/>
    </row>
    <row r="43" spans="1:5" s="20" customFormat="1" ht="105">
      <c r="A43" s="39" t="s">
        <v>30</v>
      </c>
      <c r="B43" s="39" t="s">
        <v>31</v>
      </c>
      <c r="C43" s="51" t="s">
        <v>32</v>
      </c>
      <c r="D43" s="52"/>
      <c r="E43" s="39" t="s">
        <v>33</v>
      </c>
    </row>
    <row r="44" spans="1:5" s="20" customFormat="1">
      <c r="A44" s="36">
        <v>1547240.3</v>
      </c>
      <c r="B44" s="36">
        <f>C39</f>
        <v>1095996.76619048</v>
      </c>
      <c r="C44" s="53">
        <f>'Раздел 5'!N34</f>
        <v>776143.5639999999</v>
      </c>
      <c r="D44" s="54"/>
      <c r="E44" s="36">
        <f>A44+B44-C44</f>
        <v>1867093.5021904805</v>
      </c>
    </row>
  </sheetData>
  <mergeCells count="22">
    <mergeCell ref="A42:E42"/>
    <mergeCell ref="C43:D43"/>
    <mergeCell ref="C44:D44"/>
    <mergeCell ref="A4:D5"/>
    <mergeCell ref="A20:D22"/>
    <mergeCell ref="A24:D25"/>
    <mergeCell ref="A31:C33"/>
    <mergeCell ref="B26:C26"/>
    <mergeCell ref="B27:C27"/>
    <mergeCell ref="B28:C28"/>
    <mergeCell ref="A30:C30"/>
    <mergeCell ref="A41:E41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6" workbookViewId="0">
      <selection activeCell="D22" sqref="D22"/>
    </sheetView>
  </sheetViews>
  <sheetFormatPr defaultColWidth="8.85546875" defaultRowHeight="15"/>
  <cols>
    <col min="1" max="1" width="29.140625" customWidth="1"/>
    <col min="2" max="2" width="10" customWidth="1"/>
    <col min="3" max="3" width="9.140625" customWidth="1"/>
    <col min="4" max="4" width="10.7109375" customWidth="1"/>
    <col min="5" max="5" width="9.5703125" customWidth="1"/>
    <col min="6" max="6" width="10.42578125" customWidth="1"/>
    <col min="7" max="7" width="9.7109375" customWidth="1"/>
    <col min="8" max="8" width="10.85546875" customWidth="1"/>
    <col min="9" max="12" width="9.7109375" customWidth="1"/>
    <col min="13" max="13" width="10.7109375"/>
    <col min="14" max="14" width="11.28515625" customWidth="1"/>
  </cols>
  <sheetData>
    <row r="1" spans="1:14" ht="15.7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>
      <c r="A2" s="65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6" spans="1:14">
      <c r="A6" s="64" t="s">
        <v>36</v>
      </c>
      <c r="B6" s="63" t="s">
        <v>37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 t="s">
        <v>38</v>
      </c>
    </row>
    <row r="7" spans="1:14">
      <c r="A7" s="64"/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64"/>
    </row>
    <row r="8" spans="1:14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  <c r="N8" s="1">
        <v>14</v>
      </c>
    </row>
    <row r="9" spans="1:14" ht="25.5">
      <c r="A9" s="2" t="s">
        <v>51</v>
      </c>
      <c r="B9" s="3">
        <v>2091</v>
      </c>
      <c r="C9" s="3">
        <v>2091</v>
      </c>
      <c r="D9" s="3">
        <v>5222.04</v>
      </c>
      <c r="E9" s="3">
        <v>2461</v>
      </c>
      <c r="F9" s="3">
        <v>2091</v>
      </c>
      <c r="G9" s="3">
        <v>2271</v>
      </c>
      <c r="H9" s="3">
        <v>2271</v>
      </c>
      <c r="I9" s="3">
        <v>2433</v>
      </c>
      <c r="J9" s="3">
        <v>5747.61</v>
      </c>
      <c r="K9" s="3">
        <v>2409</v>
      </c>
      <c r="L9" s="3">
        <v>1941</v>
      </c>
      <c r="M9" s="3">
        <v>1973</v>
      </c>
      <c r="N9" s="3">
        <f>SUM(N10:N11)</f>
        <v>160538.15000000002</v>
      </c>
    </row>
    <row r="10" spans="1:14">
      <c r="A10" s="2" t="s">
        <v>52</v>
      </c>
      <c r="B10" s="3">
        <v>6558</v>
      </c>
      <c r="C10" s="3">
        <v>6558</v>
      </c>
      <c r="D10" s="3">
        <v>6758</v>
      </c>
      <c r="E10" s="3">
        <v>6758</v>
      </c>
      <c r="F10" s="3">
        <v>6558</v>
      </c>
      <c r="G10" s="3">
        <v>6558</v>
      </c>
      <c r="H10" s="3">
        <v>6470</v>
      </c>
      <c r="I10" s="3">
        <v>6670</v>
      </c>
      <c r="J10" s="3">
        <v>6470</v>
      </c>
      <c r="K10" s="3">
        <v>6470</v>
      </c>
      <c r="L10" s="3">
        <v>6470</v>
      </c>
      <c r="M10" s="3">
        <v>6670</v>
      </c>
      <c r="N10" s="3">
        <f>SUM(B10:M10)</f>
        <v>78968</v>
      </c>
    </row>
    <row r="11" spans="1:14" ht="25.5">
      <c r="A11" s="4" t="s">
        <v>53</v>
      </c>
      <c r="B11" s="3">
        <v>20451.740000000002</v>
      </c>
      <c r="C11" s="3">
        <v>12591.74</v>
      </c>
      <c r="D11" s="3">
        <v>3819.74</v>
      </c>
      <c r="E11" s="3">
        <v>4669.38</v>
      </c>
      <c r="F11" s="3">
        <v>4815.74</v>
      </c>
      <c r="G11" s="3">
        <v>4853.29</v>
      </c>
      <c r="H11" s="3">
        <v>4838.74</v>
      </c>
      <c r="I11" s="3">
        <v>5165.82</v>
      </c>
      <c r="J11" s="3">
        <v>4469.74</v>
      </c>
      <c r="K11" s="3">
        <v>3211.74</v>
      </c>
      <c r="L11" s="3">
        <v>3919.74</v>
      </c>
      <c r="M11" s="3">
        <v>8762.74</v>
      </c>
      <c r="N11" s="3">
        <f>SUM(B11:M11)</f>
        <v>81570.150000000009</v>
      </c>
    </row>
    <row r="12" spans="1:14" ht="38.25">
      <c r="A12" s="4" t="s">
        <v>54</v>
      </c>
      <c r="B12" s="5">
        <v>350</v>
      </c>
      <c r="C12" s="5">
        <v>1350</v>
      </c>
      <c r="D12" s="5">
        <v>1700</v>
      </c>
      <c r="E12" s="5">
        <v>3075</v>
      </c>
      <c r="F12" s="5">
        <v>10630</v>
      </c>
      <c r="G12" s="5">
        <v>9443.85</v>
      </c>
      <c r="H12" s="5">
        <v>1180</v>
      </c>
      <c r="I12" s="5">
        <v>1900</v>
      </c>
      <c r="J12" s="5">
        <v>1600</v>
      </c>
      <c r="K12" s="5">
        <v>500</v>
      </c>
      <c r="L12" s="5">
        <v>5695.16</v>
      </c>
      <c r="M12" s="5">
        <v>1172.8399999999999</v>
      </c>
      <c r="N12" s="3">
        <f>SUM(B12:M12)</f>
        <v>38596.849999999991</v>
      </c>
    </row>
    <row r="13" spans="1:14" ht="51">
      <c r="A13" s="10" t="s">
        <v>55</v>
      </c>
      <c r="B13" s="5">
        <v>8681.649999999996</v>
      </c>
      <c r="C13" s="5">
        <v>14387.200000000003</v>
      </c>
      <c r="D13" s="5">
        <v>11115.92</v>
      </c>
      <c r="E13" s="5">
        <v>13220.379999999997</v>
      </c>
      <c r="F13" s="5">
        <v>17046.109999999997</v>
      </c>
      <c r="G13" s="5">
        <v>15111.900000000001</v>
      </c>
      <c r="H13" s="5">
        <v>10250.66</v>
      </c>
      <c r="I13" s="5">
        <v>11344.59</v>
      </c>
      <c r="J13" s="5">
        <v>11222.93</v>
      </c>
      <c r="K13" s="5">
        <v>17114.86</v>
      </c>
      <c r="L13" s="5">
        <v>16681.849999999999</v>
      </c>
      <c r="M13" s="5">
        <v>15402.62</v>
      </c>
      <c r="N13" s="3">
        <f t="shared" ref="N13" si="0">SUM(B13:M13)</f>
        <v>161580.66999999998</v>
      </c>
    </row>
    <row r="14" spans="1:14" ht="25.5">
      <c r="A14" s="4" t="s">
        <v>56</v>
      </c>
      <c r="B14" s="5">
        <f>SUM(B15:B31)</f>
        <v>27237.16</v>
      </c>
      <c r="C14" s="5">
        <f t="shared" ref="C14:M14" si="1">SUM(C15:C31)</f>
        <v>0</v>
      </c>
      <c r="D14" s="5">
        <f t="shared" si="1"/>
        <v>9602.64</v>
      </c>
      <c r="E14" s="5">
        <f t="shared" si="1"/>
        <v>1074.8399999999999</v>
      </c>
      <c r="F14" s="5">
        <f t="shared" si="1"/>
        <v>1005</v>
      </c>
      <c r="G14" s="5">
        <f t="shared" si="1"/>
        <v>0</v>
      </c>
      <c r="H14" s="5">
        <f t="shared" si="1"/>
        <v>0</v>
      </c>
      <c r="I14" s="5">
        <f t="shared" si="1"/>
        <v>21037</v>
      </c>
      <c r="J14" s="5">
        <f t="shared" si="1"/>
        <v>12256.75</v>
      </c>
      <c r="K14" s="5">
        <f t="shared" si="1"/>
        <v>1425.32</v>
      </c>
      <c r="L14" s="5">
        <f t="shared" si="1"/>
        <v>1081.02</v>
      </c>
      <c r="M14" s="5">
        <f t="shared" si="1"/>
        <v>2285.4299999999998</v>
      </c>
      <c r="N14" s="3">
        <f>SUM(B14:M14)</f>
        <v>77005.16</v>
      </c>
    </row>
    <row r="15" spans="1:14" ht="25.5">
      <c r="A15" s="6" t="s">
        <v>57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9">
        <f t="shared" ref="N14:N34" si="2">SUM(B15:M15)</f>
        <v>0</v>
      </c>
    </row>
    <row r="16" spans="1:14" ht="15" customHeight="1">
      <c r="A16" s="6" t="s">
        <v>58</v>
      </c>
      <c r="B16" s="7"/>
      <c r="C16" s="7"/>
      <c r="D16" s="7">
        <v>6880.54</v>
      </c>
      <c r="E16" s="7"/>
      <c r="F16" s="7"/>
      <c r="G16" s="7"/>
      <c r="H16" s="7"/>
      <c r="I16" s="7"/>
      <c r="J16" s="7"/>
      <c r="K16" s="7"/>
      <c r="L16" s="7"/>
      <c r="M16" s="7"/>
      <c r="N16" s="9">
        <f t="shared" si="2"/>
        <v>6880.54</v>
      </c>
    </row>
    <row r="17" spans="1:14" ht="15" customHeight="1">
      <c r="A17" s="6" t="s">
        <v>59</v>
      </c>
      <c r="B17" s="7">
        <v>27237.16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9">
        <f t="shared" si="2"/>
        <v>27237.16</v>
      </c>
    </row>
    <row r="18" spans="1:14" ht="15" customHeight="1">
      <c r="A18" s="6" t="s">
        <v>60</v>
      </c>
      <c r="B18" s="7"/>
      <c r="C18" s="7"/>
      <c r="D18" s="7">
        <v>2722.1</v>
      </c>
      <c r="E18" s="7"/>
      <c r="F18" s="7"/>
      <c r="G18" s="7"/>
      <c r="H18" s="7"/>
      <c r="I18" s="7"/>
      <c r="J18" s="7"/>
      <c r="K18" s="7"/>
      <c r="L18" s="7"/>
      <c r="M18" s="7"/>
      <c r="N18" s="9">
        <f t="shared" si="2"/>
        <v>2722.1</v>
      </c>
    </row>
    <row r="19" spans="1:14">
      <c r="A19" s="6" t="s">
        <v>61</v>
      </c>
      <c r="B19" s="7"/>
      <c r="C19" s="7"/>
      <c r="D19" s="7"/>
      <c r="E19" s="7">
        <v>1074.8399999999999</v>
      </c>
      <c r="F19" s="7"/>
      <c r="G19" s="7"/>
      <c r="H19" s="7"/>
      <c r="I19" s="7"/>
      <c r="J19" s="7"/>
      <c r="K19" s="7"/>
      <c r="L19" s="7">
        <v>148.28</v>
      </c>
      <c r="M19" s="7"/>
      <c r="N19" s="9">
        <f t="shared" si="2"/>
        <v>1223.1199999999999</v>
      </c>
    </row>
    <row r="20" spans="1:14" ht="15" customHeight="1">
      <c r="A20" s="6" t="s">
        <v>62</v>
      </c>
      <c r="B20" s="7"/>
      <c r="C20" s="7"/>
      <c r="D20" s="7"/>
      <c r="E20" s="7"/>
      <c r="F20" s="7">
        <v>1005</v>
      </c>
      <c r="G20" s="7"/>
      <c r="H20" s="7"/>
      <c r="I20" s="7"/>
      <c r="J20" s="7"/>
      <c r="K20" s="7"/>
      <c r="L20" s="7"/>
      <c r="M20" s="7"/>
      <c r="N20" s="9">
        <f t="shared" si="2"/>
        <v>1005</v>
      </c>
    </row>
    <row r="21" spans="1:14">
      <c r="A21" s="12" t="s">
        <v>63</v>
      </c>
      <c r="B21" s="7"/>
      <c r="C21" s="7"/>
      <c r="D21" s="7"/>
      <c r="E21" s="7"/>
      <c r="F21" s="7"/>
      <c r="G21" s="7"/>
      <c r="H21" s="7"/>
      <c r="I21" s="7">
        <v>18800</v>
      </c>
      <c r="J21" s="7"/>
      <c r="K21" s="7"/>
      <c r="L21" s="7"/>
      <c r="M21" s="7"/>
      <c r="N21" s="9">
        <f t="shared" si="2"/>
        <v>18800</v>
      </c>
    </row>
    <row r="22" spans="1:14">
      <c r="A22" s="12" t="s">
        <v>64</v>
      </c>
      <c r="B22" s="7"/>
      <c r="C22" s="7"/>
      <c r="D22" s="7"/>
      <c r="E22" s="7"/>
      <c r="F22" s="7"/>
      <c r="G22" s="7"/>
      <c r="H22" s="7"/>
      <c r="I22" s="7">
        <v>2237</v>
      </c>
      <c r="J22" s="7"/>
      <c r="K22" s="7"/>
      <c r="L22" s="7"/>
      <c r="M22" s="7"/>
      <c r="N22" s="9">
        <f t="shared" si="2"/>
        <v>2237</v>
      </c>
    </row>
    <row r="23" spans="1:14">
      <c r="A23" s="13" t="s">
        <v>65</v>
      </c>
      <c r="B23" s="8"/>
      <c r="C23" s="8"/>
      <c r="D23" s="8"/>
      <c r="E23" s="8"/>
      <c r="F23" s="8"/>
      <c r="G23" s="8"/>
      <c r="H23" s="7"/>
      <c r="I23" s="7"/>
      <c r="J23" s="7">
        <v>11300</v>
      </c>
      <c r="K23" s="7"/>
      <c r="L23" s="7"/>
      <c r="M23" s="7"/>
      <c r="N23" s="9">
        <f t="shared" si="2"/>
        <v>11300</v>
      </c>
    </row>
    <row r="24" spans="1:14" ht="25.5">
      <c r="A24" s="11" t="s">
        <v>66</v>
      </c>
      <c r="B24" s="7"/>
      <c r="C24" s="7"/>
      <c r="D24" s="7"/>
      <c r="E24" s="7"/>
      <c r="F24" s="7"/>
      <c r="G24" s="7"/>
      <c r="H24" s="7"/>
      <c r="I24" s="7"/>
      <c r="J24" s="7">
        <v>956.75</v>
      </c>
      <c r="K24" s="7"/>
      <c r="L24" s="7"/>
      <c r="M24" s="7"/>
      <c r="N24" s="9">
        <f t="shared" si="2"/>
        <v>956.75</v>
      </c>
    </row>
    <row r="25" spans="1:14">
      <c r="A25" s="14" t="s">
        <v>67</v>
      </c>
      <c r="B25" s="8"/>
      <c r="C25" s="8"/>
      <c r="D25" s="8"/>
      <c r="E25" s="8"/>
      <c r="F25" s="8"/>
      <c r="G25" s="8"/>
      <c r="H25" s="8"/>
      <c r="I25" s="8"/>
      <c r="J25" s="8"/>
      <c r="K25" s="8">
        <v>1425.32</v>
      </c>
      <c r="L25" s="7"/>
      <c r="M25" s="7"/>
      <c r="N25" s="9">
        <f t="shared" si="2"/>
        <v>1425.32</v>
      </c>
    </row>
    <row r="26" spans="1:14" ht="25.5">
      <c r="A26" s="15" t="s">
        <v>68</v>
      </c>
      <c r="B26" s="8"/>
      <c r="C26" s="8"/>
      <c r="D26" s="8"/>
      <c r="E26" s="8"/>
      <c r="F26" s="8"/>
      <c r="G26" s="8"/>
      <c r="H26" s="7"/>
      <c r="I26" s="7"/>
      <c r="J26" s="7"/>
      <c r="K26" s="7"/>
      <c r="L26" s="7">
        <v>932.74</v>
      </c>
      <c r="M26" s="7">
        <v>1706.01</v>
      </c>
      <c r="N26" s="9">
        <f t="shared" si="2"/>
        <v>2638.75</v>
      </c>
    </row>
    <row r="27" spans="1:14">
      <c r="A27" s="15" t="s">
        <v>69</v>
      </c>
      <c r="B27" s="8"/>
      <c r="C27" s="8"/>
      <c r="D27" s="8"/>
      <c r="E27" s="8"/>
      <c r="F27" s="8"/>
      <c r="G27" s="8"/>
      <c r="H27" s="7"/>
      <c r="I27" s="7"/>
      <c r="J27" s="7"/>
      <c r="K27" s="7"/>
      <c r="L27" s="7"/>
      <c r="M27" s="7">
        <v>579.41999999999996</v>
      </c>
      <c r="N27" s="9">
        <f t="shared" si="2"/>
        <v>579.41999999999996</v>
      </c>
    </row>
    <row r="28" spans="1:14" hidden="1">
      <c r="A28" s="16"/>
      <c r="B28" s="17"/>
      <c r="C28" s="17"/>
      <c r="D28" s="17"/>
      <c r="E28" s="17"/>
      <c r="F28" s="17"/>
      <c r="G28" s="17"/>
      <c r="H28" s="5"/>
      <c r="I28" s="5"/>
      <c r="J28" s="5"/>
      <c r="K28" s="5"/>
      <c r="L28" s="5"/>
      <c r="M28" s="5"/>
      <c r="N28" s="9">
        <f t="shared" si="2"/>
        <v>0</v>
      </c>
    </row>
    <row r="29" spans="1:14" hidden="1">
      <c r="A29" s="16"/>
      <c r="B29" s="17"/>
      <c r="C29" s="17"/>
      <c r="D29" s="17"/>
      <c r="E29" s="17"/>
      <c r="F29" s="8"/>
      <c r="G29" s="18"/>
      <c r="H29" s="5"/>
      <c r="I29" s="5"/>
      <c r="J29" s="5"/>
      <c r="K29" s="5"/>
      <c r="L29" s="5"/>
      <c r="M29" s="5"/>
      <c r="N29" s="9">
        <f t="shared" si="2"/>
        <v>0</v>
      </c>
    </row>
    <row r="30" spans="1:14" hidden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9">
        <f t="shared" si="2"/>
        <v>0</v>
      </c>
    </row>
    <row r="31" spans="1:14" hidden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9">
        <f t="shared" si="2"/>
        <v>0</v>
      </c>
    </row>
    <row r="32" spans="1:14">
      <c r="A32" s="4" t="s">
        <v>70</v>
      </c>
      <c r="B32" s="5">
        <v>19587.939999999999</v>
      </c>
      <c r="C32" s="5">
        <v>19587.939999999999</v>
      </c>
      <c r="D32" s="5">
        <v>19587.939999999999</v>
      </c>
      <c r="E32" s="5">
        <v>19587.939999999999</v>
      </c>
      <c r="F32" s="5">
        <v>19587.939999999999</v>
      </c>
      <c r="G32" s="5">
        <v>19587.939999999999</v>
      </c>
      <c r="H32" s="5">
        <v>19587.939999999999</v>
      </c>
      <c r="I32" s="5">
        <v>20873.98</v>
      </c>
      <c r="J32" s="5">
        <v>20873.98</v>
      </c>
      <c r="K32" s="5">
        <v>20873.98</v>
      </c>
      <c r="L32" s="5">
        <v>20873.98</v>
      </c>
      <c r="M32" s="5">
        <v>20873.98</v>
      </c>
      <c r="N32" s="3">
        <f t="shared" si="2"/>
        <v>241485.48000000004</v>
      </c>
    </row>
    <row r="33" spans="1:14" ht="25.5">
      <c r="A33" s="4" t="s">
        <v>71</v>
      </c>
      <c r="B33" s="5">
        <v>0</v>
      </c>
      <c r="C33" s="5">
        <v>0</v>
      </c>
      <c r="D33" s="5">
        <v>6362.64</v>
      </c>
      <c r="E33" s="5">
        <v>2750.8560000000002</v>
      </c>
      <c r="F33" s="5">
        <v>11445.9</v>
      </c>
      <c r="G33" s="5">
        <v>2685.6840000000002</v>
      </c>
      <c r="H33" s="5">
        <v>7870.2960000000003</v>
      </c>
      <c r="I33" s="5">
        <v>2029.116</v>
      </c>
      <c r="J33" s="5">
        <v>9421.9680000000008</v>
      </c>
      <c r="K33" s="5">
        <v>5930.6880000000001</v>
      </c>
      <c r="L33" s="5">
        <v>0</v>
      </c>
      <c r="M33" s="5">
        <v>15438.456</v>
      </c>
      <c r="N33" s="3">
        <f t="shared" si="2"/>
        <v>63935.604000000007</v>
      </c>
    </row>
    <row r="34" spans="1:14">
      <c r="A34" s="19" t="s">
        <v>72</v>
      </c>
      <c r="B34" s="3">
        <f>B9+B10+B11+B12+B13+B14+B32+B33</f>
        <v>84957.49</v>
      </c>
      <c r="C34" s="3">
        <f t="shared" ref="C34:L34" si="3">C9+C10+C11+C12+C13+C14+C32+C33</f>
        <v>56565.880000000005</v>
      </c>
      <c r="D34" s="3">
        <f t="shared" si="3"/>
        <v>64168.92</v>
      </c>
      <c r="E34" s="3">
        <f t="shared" si="3"/>
        <v>53597.395999999993</v>
      </c>
      <c r="F34" s="3">
        <f t="shared" si="3"/>
        <v>73179.689999999988</v>
      </c>
      <c r="G34" s="3">
        <f t="shared" si="3"/>
        <v>60511.663999999997</v>
      </c>
      <c r="H34" s="3">
        <f t="shared" si="3"/>
        <v>52468.635999999999</v>
      </c>
      <c r="I34" s="3">
        <f t="shared" si="3"/>
        <v>71453.505999999994</v>
      </c>
      <c r="J34" s="3">
        <f t="shared" si="3"/>
        <v>72062.978000000003</v>
      </c>
      <c r="K34" s="3">
        <f t="shared" si="3"/>
        <v>57935.587999999996</v>
      </c>
      <c r="L34" s="3">
        <f t="shared" si="3"/>
        <v>56662.75</v>
      </c>
      <c r="M34" s="3">
        <f>M9+M10+M11+M12+M13+M14+M32+M33</f>
        <v>72579.066000000006</v>
      </c>
      <c r="N34" s="3">
        <f t="shared" si="2"/>
        <v>776143.5639999999</v>
      </c>
    </row>
    <row r="35" spans="1:14">
      <c r="B35" s="66"/>
      <c r="C35" s="66"/>
      <c r="D35" s="66"/>
      <c r="E35" s="66"/>
      <c r="F35" s="66"/>
    </row>
  </sheetData>
  <mergeCells count="5">
    <mergeCell ref="A1:N1"/>
    <mergeCell ref="B6:M6"/>
    <mergeCell ref="A6:A7"/>
    <mergeCell ref="N6:N7"/>
    <mergeCell ref="A2:N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2025-03-20T11:59:41Z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84C8FB2D2A6542FCB7A2EE3D7564D52A_13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