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Экомир\"/>
    </mc:Choice>
  </mc:AlternateContent>
  <bookViews>
    <workbookView xWindow="0" yWindow="0" windowWidth="23040" windowHeight="8670"/>
  </bookViews>
  <sheets>
    <sheet name="Раздел 1-4" sheetId="1" r:id="rId1"/>
    <sheet name="Раздел 5" sheetId="2" r:id="rId2"/>
  </sheets>
  <externalReferences>
    <externalReference r:id="rId3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2" l="1"/>
  <c r="D43" i="2"/>
  <c r="E43" i="2"/>
  <c r="F43" i="2"/>
  <c r="G43" i="2"/>
  <c r="H43" i="2"/>
  <c r="I43" i="2"/>
  <c r="B43" i="2"/>
  <c r="C12" i="2"/>
  <c r="D12" i="2"/>
  <c r="E12" i="2"/>
  <c r="F12" i="2"/>
  <c r="G12" i="2"/>
  <c r="H12" i="2"/>
  <c r="I12" i="2"/>
  <c r="B12" i="2"/>
  <c r="J10" i="2"/>
  <c r="G42" i="2"/>
  <c r="F42" i="2"/>
  <c r="E42" i="2"/>
  <c r="D42" i="2"/>
  <c r="C42" i="2"/>
  <c r="B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9" i="2"/>
  <c r="J8" i="2"/>
  <c r="J7" i="2"/>
  <c r="B44" i="1"/>
  <c r="C39" i="1"/>
  <c r="B39" i="1"/>
  <c r="J42" i="2" l="1"/>
  <c r="J43" i="2"/>
  <c r="C44" i="1" s="1"/>
  <c r="E44" i="1" s="1"/>
  <c r="J12" i="2"/>
  <c r="J11" i="2"/>
</calcChain>
</file>

<file path=xl/sharedStrings.xml><?xml version="1.0" encoding="utf-8"?>
<sst xmlns="http://schemas.openxmlformats.org/spreadsheetml/2006/main" count="88" uniqueCount="87">
  <si>
    <t xml:space="preserve">Отчет управляющей организации о выполнении условий договора управления многоквартирным домом по адресу: г. Белгород, ул. Губкина 4 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</si>
  <si>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</si>
  <si>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</si>
  <si>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</si>
  <si>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г. Белгород, ул. Губкина 4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</si>
  <si>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</si>
  <si>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</si>
  <si>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</si>
  <si>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</si>
  <si>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</si>
  <si>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</si>
  <si>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Сведения о применяемом управляющей организацией размере платы за содержание жилого помещения</t>
  </si>
  <si>
    <t>Информация о размере платы за содержание жилого помещения, действующем в отчетном периоде</t>
  </si>
  <si>
    <t>Период</t>
  </si>
  <si>
    <t>Основание (договор управления с
застройщиком/
Период муниципальный размер платы/ решение общего собрания/пункт договора об индексации и др.)</t>
  </si>
  <si>
    <t>Размер платы (руб./кв.м.)</t>
  </si>
  <si>
    <t>01.01.2024-30.07.2024 гг.</t>
  </si>
  <si>
    <t>пункт 4 договора управления (1-4 п./5 п)</t>
  </si>
  <si>
    <t>14,31/16,05</t>
  </si>
  <si>
    <t>01.08.2024-31.12.2024 гг.</t>
  </si>
  <si>
    <t>15,31/17,18</t>
  </si>
  <si>
    <t>Раздел 3</t>
  </si>
  <si>
    <t>Информация о начисленном и оплаченном за отчетный период размере платы за содержание помещений</t>
  </si>
  <si>
    <t xml:space="preserve">Начисленно </t>
  </si>
  <si>
    <t xml:space="preserve">Оплачено </t>
  </si>
  <si>
    <t xml:space="preserve">Содержание помещений </t>
  </si>
  <si>
    <t>Электроэнергия на ОДН</t>
  </si>
  <si>
    <t>Общее имущество МКД</t>
  </si>
  <si>
    <t xml:space="preserve">Перерасчёт  ОДН за 2023 год </t>
  </si>
  <si>
    <t xml:space="preserve">Итого </t>
  </si>
  <si>
    <t>Раздел 4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</si>
  <si>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</si>
  <si>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</si>
  <si>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</si>
  <si>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</si>
  <si>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</si>
  <si>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Раздел 5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</si>
  <si>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</si>
  <si>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</si>
  <si>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</si>
  <si>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</si>
  <si>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</si>
  <si>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</si>
  <si>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</si>
  <si>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</si>
  <si>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</si>
  <si>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</si>
  <si>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июль-сентябрь</t>
  </si>
  <si>
    <t>октябрь-декарь</t>
  </si>
  <si>
    <t>I.  Содержание помещений общего пользования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</si>
  <si>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</si>
  <si>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</si>
  <si>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</si>
  <si>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</si>
  <si>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</si>
  <si>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Техническое обслуживание  общедомовых  приборов учета тепловой энергии</t>
  </si>
  <si>
    <t>Техническое обслуживание внутренних трубопроводных сетей и сооружений: всего замена   гучастка ГВС по стояку.</t>
  </si>
  <si>
    <t>Заделка дыры в мусороприемнике</t>
  </si>
  <si>
    <t>Ремонт водомерного узла</t>
  </si>
  <si>
    <t>Окраска бордюров краской фасадной</t>
  </si>
  <si>
    <t>Материалы для проведения работ май</t>
  </si>
  <si>
    <t>Спил деревьев  подрядчик ИП Первухин май 2024</t>
  </si>
  <si>
    <t>Заправка дозатора реагентов  подрядчик Запорожская июнь 2024г</t>
  </si>
  <si>
    <t>Материалы для проведения работ июнь</t>
  </si>
  <si>
    <t>Замена канализационного трубопровода</t>
  </si>
  <si>
    <t>Техническое обслуживание общедомовых приборов учета тепловой энергии за август 2024 г.
подрядчик Запорожская Н.В. ИП</t>
  </si>
  <si>
    <t>Электромонтажные работы</t>
  </si>
  <si>
    <t>Стяжка из смеси кладочной</t>
  </si>
  <si>
    <t>Замена ламп</t>
  </si>
  <si>
    <t>сантехнические работы</t>
  </si>
  <si>
    <t>Установка клеммы</t>
  </si>
  <si>
    <t>Смена выключателя автоматического</t>
  </si>
  <si>
    <t>Обход и осмотр трассы наружного(подземного, надземного) газопровода</t>
  </si>
  <si>
    <t>Визуальная проверка целостности, состояния окраски, опор, креплений газопроводов жилого дома и его соответствие нормативным требованиям</t>
  </si>
  <si>
    <t>Визуальная проверка наличия и целостности футляров, в том числе их уплотнений, в местах прокладки через наружные и внутренние конструкции многокварт</t>
  </si>
  <si>
    <t>Проверка герметичности внутридомового г-да и технологических устройств на нем при количестве приборов на одном стояке(за один стояк)-(6-10шт)</t>
  </si>
  <si>
    <t>Проверка на загазованность подвала здания(техничес.подполья), подлежащего проверке в зоне 15 м от газопровода</t>
  </si>
  <si>
    <t>Оповещение жильцов и отключение жилых домов на период ремонтных работ/технического обслуживания</t>
  </si>
  <si>
    <t>Техническое обслуживание крана пробкового, установленного на внутридомовом газопроводе</t>
  </si>
  <si>
    <t>Проверка технического состояния электроизолирующего соединения, установленного на газопроводе</t>
  </si>
  <si>
    <t>Техническое обслуживание общедомовых приборов учета тепловой энергии ОООПоток</t>
  </si>
  <si>
    <t>Смена крана</t>
  </si>
  <si>
    <t>Укрытие плёнкой песка</t>
  </si>
  <si>
    <t>7. Услуга управления</t>
  </si>
  <si>
    <t>8. Оплачено ресурсоснабжающим организациям</t>
  </si>
  <si>
    <t xml:space="preserve">ИТОГО </t>
  </si>
  <si>
    <t xml:space="preserve">   ООО «Экомир ЖБК-1»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</si>
</sst>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_-* #\.##0.00\ &quot;₽&quot;_-;\-* #\.##0.00\ &quot;₽&quot;_-;_-* \-??\ &quot;₽&quot;_-;_-@_-"/>
    <numFmt numFmtId="168" formatCode="#\ ##0.00_ "/>
    <numFmt numFmtId="169" formatCode="#\ ##0.00"/>
  </numFmts>
  <fonts count="18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1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7"/>
      <name val="Arial Cy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 wrapText="1"/>
    </xf>
    <xf numFmtId="168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168" fontId="1" fillId="0" borderId="1" xfId="0" applyNumberFormat="1" applyFont="1" applyFill="1" applyBorder="1" applyAlignment="1" applyProtection="1">
      <alignment horizontal="center" vertical="center" wrapText="1"/>
    </xf>
    <xf numFmtId="168" fontId="2" fillId="0" borderId="1" xfId="0" applyNumberFormat="1" applyFont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7" fillId="0" borderId="1" xfId="0" applyNumberFormat="1" applyFont="1" applyFill="1" applyBorder="1" applyAlignment="1" applyProtection="1">
      <alignment horizontal="center" vertical="center" wrapText="1"/>
    </xf>
    <xf numFmtId="168" fontId="4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top" wrapText="1"/>
    </xf>
    <xf numFmtId="168" fontId="7" fillId="0" borderId="1" xfId="1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right" vertical="center" wrapText="1" indent="1"/>
    </xf>
    <xf numFmtId="49" fontId="8" fillId="0" borderId="0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horizontal="left" vertical="center" indent="15"/>
    </xf>
    <xf numFmtId="0" fontId="13" fillId="0" borderId="0" xfId="0" applyFont="1" applyAlignment="1">
      <alignment vertical="center" wrapText="1"/>
    </xf>
    <xf numFmtId="0" fontId="0" fillId="0" borderId="0" xfId="0" applyAlignment="1"/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9" fontId="14" fillId="3" borderId="1" xfId="0" applyNumberFormat="1" applyFont="1" applyFill="1" applyBorder="1" applyAlignment="1">
      <alignment horizontal="center" wrapText="1"/>
    </xf>
    <xf numFmtId="169" fontId="15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16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169" fontId="15" fillId="0" borderId="2" xfId="0" applyNumberFormat="1" applyFont="1" applyBorder="1" applyAlignment="1">
      <alignment horizontal="center" vertical="center"/>
    </xf>
    <xf numFmtId="169" fontId="15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6;&#1083;&#1103;%20&#1088;&#1072;&#1073;&#1086;&#1090;&#1099;/&#1054;&#1058;&#1063;&#1025;&#1058;%20&#1085;&#1072;%202024/&#1054;&#1044;&#1053;%202024%20&#1075;&#1086;&#1076;/&#1069;&#1082;&#1086;&#1084;&#1080;&#1088;%20&#1087;&#1086;&#1090;&#1088;&#1077;&#1073;&#1083;&#1077;&#1085;&#1080;&#1077;%20&#1101;&#1083;.&#1101;&#1085;&#1077;&#1075;&#1088;&#1080;&#1080;%202024%20&#1075;&#1086;&#10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, руб."/>
      <sheetName val="Для работы, руб."/>
      <sheetName val="Сводная кВт"/>
      <sheetName val="для работы, Квт"/>
      <sheetName val="Январь 2024"/>
      <sheetName val="Февраль 2024"/>
      <sheetName val="Март 2024"/>
      <sheetName val="Апрель 2024"/>
      <sheetName val="май 2024"/>
      <sheetName val="Июнь 2024"/>
      <sheetName val="Июль 2024"/>
      <sheetName val="Август 2024"/>
      <sheetName val="Сентябрь 2024"/>
      <sheetName val="Октябрь 2024"/>
      <sheetName val="Ноябрь 2024"/>
      <sheetName val="Декабрь 2024"/>
      <sheetName val="январь "/>
      <sheetName val="февраль"/>
      <sheetName val="март"/>
      <sheetName val="апрель"/>
      <sheetName val="май"/>
      <sheetName val="июнь"/>
      <sheetName val="июль"/>
      <sheetName val="Август"/>
      <sheetName val="Лист3"/>
      <sheetName val="Сентябрь"/>
      <sheetName val="Октябрь"/>
      <sheetName val="Ноябрь"/>
      <sheetName val="Декабрь "/>
      <sheetName val="Лист1"/>
      <sheetName val="Апрель 2023"/>
      <sheetName val="Лист2"/>
      <sheetName val="Vfq"/>
      <sheetName val="b.ym"/>
      <sheetName val="Июль 23"/>
      <sheetName val="Август 2023"/>
      <sheetName val="Сентябрь 2023"/>
      <sheetName val="Октябрь 2023"/>
      <sheetName val="Ноябрь 2023"/>
      <sheetName val="Декабрь 2023"/>
    </sheetNames>
    <sheetDataSet>
      <sheetData sheetId="0">
        <row r="14">
          <cell r="C14">
            <v>5840.7960000000003</v>
          </cell>
          <cell r="D14">
            <v>3307.5</v>
          </cell>
          <cell r="E14">
            <v>401.79599999999999</v>
          </cell>
          <cell r="F14">
            <v>2293.1999999999998</v>
          </cell>
          <cell r="G14">
            <v>5536.9920000000002</v>
          </cell>
          <cell r="H14">
            <v>636.99599999999998</v>
          </cell>
        </row>
        <row r="15">
          <cell r="C15">
            <v>4022.904</v>
          </cell>
          <cell r="D15">
            <v>8129.1</v>
          </cell>
          <cell r="E15">
            <v>0</v>
          </cell>
          <cell r="F15">
            <v>0</v>
          </cell>
          <cell r="G15">
            <v>4253.1959999999999</v>
          </cell>
          <cell r="H15">
            <v>2273.5920000000001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85" zoomScaleNormal="85" workbookViewId="0">
      <selection activeCell="A20" sqref="A20:D22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customWidth="1"/>
    <col min="6" max="6" width="99.28515625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39" t="s">
        <v>86</v>
      </c>
      <c r="B1" s="39"/>
      <c r="C1" s="39"/>
      <c r="D1" s="39"/>
      <c r="E1" s="19"/>
      <c r="F1" s="19"/>
      <c r="G1" s="19"/>
      <c r="H1" s="19"/>
      <c r="I1" s="19"/>
    </row>
    <row r="4" spans="1:9" ht="15" customHeight="1">
      <c r="A4" s="55" t="s">
        <v>0</v>
      </c>
      <c r="B4" s="55"/>
      <c r="C4" s="55"/>
      <c r="D4" s="55"/>
      <c r="E4" s="20"/>
      <c r="F4" s="20"/>
      <c r="G4" s="20"/>
      <c r="H4" s="20"/>
      <c r="I4" s="20"/>
    </row>
    <row r="5" spans="1:9" ht="15" customHeight="1">
      <c r="A5" s="55"/>
      <c r="B5" s="55"/>
      <c r="C5" s="55"/>
      <c r="D5" s="55"/>
      <c r="E5" s="20"/>
      <c r="F5" s="20"/>
      <c r="G5" s="20"/>
      <c r="H5" s="20"/>
      <c r="I5" s="20"/>
    </row>
    <row r="8" spans="1:9" ht="15.75">
      <c r="B8" s="40" t="s">
        <v>1</v>
      </c>
      <c r="C8" s="40"/>
      <c r="D8" s="21"/>
      <c r="E8" s="21"/>
      <c r="F8" s="21"/>
      <c r="G8" s="22"/>
    </row>
    <row r="9" spans="1:9" ht="15.75" customHeight="1">
      <c r="A9" s="23"/>
      <c r="B9" s="41" t="s">
        <v>2</v>
      </c>
      <c r="C9" s="41"/>
      <c r="D9" s="24"/>
      <c r="E9" s="24"/>
      <c r="F9" s="24"/>
      <c r="G9" s="24"/>
      <c r="H9" s="25"/>
    </row>
    <row r="11" spans="1:9">
      <c r="A11" s="42" t="s">
        <v>3</v>
      </c>
      <c r="B11" s="43"/>
      <c r="C11" s="26" t="s">
        <v>4</v>
      </c>
    </row>
    <row r="12" spans="1:9">
      <c r="A12" s="42" t="s">
        <v>5</v>
      </c>
      <c r="B12" s="43"/>
      <c r="C12" s="27">
        <v>1977</v>
      </c>
    </row>
    <row r="13" spans="1:9">
      <c r="A13" s="42" t="s">
        <v>6</v>
      </c>
      <c r="B13" s="43"/>
      <c r="C13" s="28">
        <v>0.34</v>
      </c>
    </row>
    <row r="14" spans="1:9">
      <c r="A14" s="42" t="s">
        <v>7</v>
      </c>
      <c r="B14" s="43"/>
      <c r="C14" s="29">
        <v>5999.7</v>
      </c>
    </row>
    <row r="15" spans="1:9">
      <c r="A15" s="42" t="s">
        <v>8</v>
      </c>
      <c r="B15" s="43"/>
      <c r="C15" s="29">
        <v>5349.4</v>
      </c>
    </row>
    <row r="16" spans="1:9">
      <c r="A16" s="44" t="s">
        <v>9</v>
      </c>
      <c r="B16" s="45"/>
      <c r="C16" s="29">
        <v>104.3</v>
      </c>
    </row>
    <row r="19" spans="1:4" ht="15.75">
      <c r="A19" s="40" t="s">
        <v>10</v>
      </c>
      <c r="B19" s="40"/>
      <c r="C19" s="40"/>
      <c r="D19" s="40"/>
    </row>
    <row r="20" spans="1:4">
      <c r="A20" s="41" t="s">
        <v>11</v>
      </c>
      <c r="B20" s="41"/>
      <c r="C20" s="41"/>
      <c r="D20" s="41"/>
    </row>
    <row r="21" spans="1:4">
      <c r="A21" s="41"/>
      <c r="B21" s="41"/>
      <c r="C21" s="41"/>
      <c r="D21" s="41"/>
    </row>
    <row r="22" spans="1:4">
      <c r="A22" s="41"/>
      <c r="B22" s="41"/>
      <c r="C22" s="41"/>
      <c r="D22" s="41"/>
    </row>
    <row r="24" spans="1:4">
      <c r="A24" s="56" t="s">
        <v>12</v>
      </c>
      <c r="B24" s="56"/>
      <c r="C24" s="56"/>
      <c r="D24" s="56"/>
    </row>
    <row r="25" spans="1:4">
      <c r="A25" s="56"/>
      <c r="B25" s="56"/>
      <c r="C25" s="56"/>
      <c r="D25" s="56"/>
    </row>
    <row r="26" spans="1:4" ht="30">
      <c r="A26" s="30" t="s">
        <v>13</v>
      </c>
      <c r="B26" s="46" t="s">
        <v>14</v>
      </c>
      <c r="C26" s="46"/>
      <c r="D26" s="31" t="s">
        <v>15</v>
      </c>
    </row>
    <row r="27" spans="1:4">
      <c r="A27" s="32" t="s">
        <v>16</v>
      </c>
      <c r="B27" s="47" t="s">
        <v>17</v>
      </c>
      <c r="C27" s="48"/>
      <c r="D27" s="26" t="s">
        <v>18</v>
      </c>
    </row>
    <row r="28" spans="1:4">
      <c r="A28" s="32" t="s">
        <v>19</v>
      </c>
      <c r="B28" s="47" t="s">
        <v>17</v>
      </c>
      <c r="C28" s="48"/>
      <c r="D28" s="26" t="s">
        <v>20</v>
      </c>
    </row>
    <row r="30" spans="1:4" ht="15.75">
      <c r="A30" s="49" t="s">
        <v>21</v>
      </c>
      <c r="B30" s="49"/>
      <c r="C30" s="49"/>
    </row>
    <row r="31" spans="1:4" ht="15" customHeight="1">
      <c r="A31" s="57" t="s">
        <v>22</v>
      </c>
      <c r="B31" s="57"/>
      <c r="C31" s="57"/>
    </row>
    <row r="32" spans="1:4" ht="15" customHeight="1">
      <c r="A32" s="57"/>
      <c r="B32" s="57"/>
      <c r="C32" s="57"/>
    </row>
    <row r="33" spans="1:5" ht="15" customHeight="1">
      <c r="A33" s="57"/>
      <c r="B33" s="57"/>
      <c r="C33" s="57"/>
    </row>
    <row r="34" spans="1:5">
      <c r="A34" s="33"/>
      <c r="B34" s="33" t="s">
        <v>23</v>
      </c>
      <c r="C34" s="33" t="s">
        <v>24</v>
      </c>
    </row>
    <row r="35" spans="1:5">
      <c r="A35" s="34" t="s">
        <v>25</v>
      </c>
      <c r="B35" s="35">
        <v>1002683.7</v>
      </c>
      <c r="C35" s="35">
        <v>998004.47</v>
      </c>
    </row>
    <row r="36" spans="1:5">
      <c r="A36" s="34" t="s">
        <v>26</v>
      </c>
      <c r="B36" s="35">
        <v>101248.8</v>
      </c>
      <c r="C36" s="35">
        <v>93111.83</v>
      </c>
    </row>
    <row r="37" spans="1:5">
      <c r="A37" s="34" t="s">
        <v>27</v>
      </c>
      <c r="B37" s="35">
        <v>30000</v>
      </c>
      <c r="C37" s="35">
        <v>20969.9633699634</v>
      </c>
    </row>
    <row r="38" spans="1:5">
      <c r="A38" s="36" t="s">
        <v>28</v>
      </c>
      <c r="B38" s="35">
        <v>-8930.48</v>
      </c>
      <c r="C38" s="35"/>
    </row>
    <row r="39" spans="1:5">
      <c r="A39" s="37" t="s">
        <v>29</v>
      </c>
      <c r="B39" s="35">
        <f>B35+B36+B38+B37</f>
        <v>1125002.02</v>
      </c>
      <c r="C39" s="35">
        <f>C35+C36+C37</f>
        <v>1112086.26336996</v>
      </c>
    </row>
    <row r="41" spans="1:5" ht="15.75">
      <c r="A41" s="40" t="s">
        <v>30</v>
      </c>
      <c r="B41" s="40"/>
      <c r="C41" s="40"/>
      <c r="D41" s="40"/>
      <c r="E41" s="40"/>
    </row>
    <row r="42" spans="1:5" ht="15.75" customHeight="1">
      <c r="A42" s="50" t="s">
        <v>31</v>
      </c>
      <c r="B42" s="50"/>
      <c r="C42" s="50"/>
      <c r="D42" s="50"/>
      <c r="E42" s="50"/>
    </row>
    <row r="43" spans="1:5" ht="105">
      <c r="A43" s="38" t="s">
        <v>32</v>
      </c>
      <c r="B43" s="38" t="s">
        <v>33</v>
      </c>
      <c r="C43" s="51" t="s">
        <v>34</v>
      </c>
      <c r="D43" s="52"/>
      <c r="E43" s="38" t="s">
        <v>35</v>
      </c>
    </row>
    <row r="44" spans="1:5">
      <c r="A44" s="35">
        <v>-1015926.32</v>
      </c>
      <c r="B44" s="35">
        <f>C39</f>
        <v>1112086.26336996</v>
      </c>
      <c r="C44" s="53">
        <f>'Раздел 5'!J43</f>
        <v>1049202.0460000001</v>
      </c>
      <c r="D44" s="54"/>
      <c r="E44" s="35">
        <f>A44+B44-C44</f>
        <v>-953042.10263004003</v>
      </c>
    </row>
  </sheetData>
  <mergeCells count="22">
    <mergeCell ref="A42:E42"/>
    <mergeCell ref="C43:D43"/>
    <mergeCell ref="C44:D44"/>
    <mergeCell ref="A4:D5"/>
    <mergeCell ref="A20:D22"/>
    <mergeCell ref="A24:D25"/>
    <mergeCell ref="A31:C33"/>
    <mergeCell ref="B26:C26"/>
    <mergeCell ref="B27:C27"/>
    <mergeCell ref="B28:C28"/>
    <mergeCell ref="A30:C30"/>
    <mergeCell ref="A41:E41"/>
    <mergeCell ref="A13:B13"/>
    <mergeCell ref="A14:B14"/>
    <mergeCell ref="A15:B15"/>
    <mergeCell ref="A16:B16"/>
    <mergeCell ref="A19:D19"/>
    <mergeCell ref="A1:D1"/>
    <mergeCell ref="B8:C8"/>
    <mergeCell ref="B9:C9"/>
    <mergeCell ref="A11:B11"/>
    <mergeCell ref="A12:B12"/>
  </mergeCells>
  <pageMargins left="0.25" right="0.25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33" workbookViewId="0">
      <selection activeCell="I45" sqref="I45"/>
    </sheetView>
  </sheetViews>
  <sheetFormatPr defaultColWidth="8.85546875" defaultRowHeight="15"/>
  <cols>
    <col min="1" max="1" width="26.85546875" customWidth="1"/>
    <col min="2" max="2" width="12.7109375" customWidth="1"/>
    <col min="3" max="3" width="10.5703125" customWidth="1"/>
    <col min="4" max="4" width="13" customWidth="1"/>
    <col min="5" max="5" width="11.28515625" customWidth="1"/>
    <col min="6" max="6" width="11" customWidth="1"/>
    <col min="7" max="8" width="10.85546875" customWidth="1"/>
    <col min="9" max="9" width="11.140625"/>
    <col min="10" max="10" width="11.28515625" customWidth="1"/>
    <col min="11" max="11" width="10.7109375"/>
  </cols>
  <sheetData>
    <row r="1" spans="1:10">
      <c r="A1" s="58" t="s">
        <v>36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15" customHeight="1">
      <c r="A2" s="61" t="s">
        <v>37</v>
      </c>
      <c r="B2" s="61"/>
      <c r="C2" s="61"/>
      <c r="D2" s="61"/>
      <c r="E2" s="61"/>
      <c r="F2" s="61"/>
      <c r="G2" s="61"/>
      <c r="H2" s="61"/>
      <c r="I2" s="61"/>
      <c r="J2" s="61"/>
    </row>
    <row r="3" spans="1:10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>
      <c r="A4" s="60" t="s">
        <v>38</v>
      </c>
      <c r="B4" s="59" t="s">
        <v>39</v>
      </c>
      <c r="C4" s="59"/>
      <c r="D4" s="59"/>
      <c r="E4" s="59"/>
      <c r="F4" s="59"/>
      <c r="G4" s="59"/>
      <c r="H4" s="59"/>
      <c r="I4" s="59"/>
      <c r="J4" s="60" t="s">
        <v>40</v>
      </c>
    </row>
    <row r="5" spans="1:10">
      <c r="A5" s="60"/>
      <c r="B5" s="1" t="s">
        <v>41</v>
      </c>
      <c r="C5" s="1" t="s">
        <v>42</v>
      </c>
      <c r="D5" s="1" t="s">
        <v>43</v>
      </c>
      <c r="E5" s="1" t="s">
        <v>44</v>
      </c>
      <c r="F5" s="1" t="s">
        <v>45</v>
      </c>
      <c r="G5" s="1" t="s">
        <v>46</v>
      </c>
      <c r="H5" s="3" t="s">
        <v>47</v>
      </c>
      <c r="I5" s="3" t="s">
        <v>48</v>
      </c>
      <c r="J5" s="60"/>
    </row>
    <row r="6" spans="1:10" ht="15" customHeight="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14</v>
      </c>
    </row>
    <row r="7" spans="1:10" ht="25.5">
      <c r="A7" s="4" t="s">
        <v>49</v>
      </c>
      <c r="B7" s="5">
        <v>11820</v>
      </c>
      <c r="C7" s="5">
        <v>12060</v>
      </c>
      <c r="D7" s="5">
        <v>18673</v>
      </c>
      <c r="E7" s="5">
        <v>15828</v>
      </c>
      <c r="F7" s="5">
        <v>11820</v>
      </c>
      <c r="G7" s="5">
        <v>11820</v>
      </c>
      <c r="H7" s="5">
        <v>47752.73</v>
      </c>
      <c r="I7" s="5">
        <v>50443.199999999997</v>
      </c>
      <c r="J7" s="5">
        <f>SUM(B7:I7)</f>
        <v>180216.93</v>
      </c>
    </row>
    <row r="8" spans="1:10">
      <c r="A8" s="6" t="s">
        <v>50</v>
      </c>
      <c r="B8" s="7">
        <v>3590</v>
      </c>
      <c r="C8" s="8">
        <v>3590</v>
      </c>
      <c r="D8" s="8">
        <v>3741</v>
      </c>
      <c r="E8" s="8">
        <v>3590</v>
      </c>
      <c r="F8" s="8">
        <v>5001</v>
      </c>
      <c r="G8" s="8">
        <v>4850</v>
      </c>
      <c r="H8" s="8">
        <v>29162</v>
      </c>
      <c r="I8" s="8">
        <v>28922</v>
      </c>
      <c r="J8" s="5">
        <f t="shared" ref="J8:J9" si="0">SUM(B8:I8)</f>
        <v>82446</v>
      </c>
    </row>
    <row r="9" spans="1:10" ht="25.5">
      <c r="A9" s="4" t="s">
        <v>51</v>
      </c>
      <c r="B9" s="8">
        <v>28483.57</v>
      </c>
      <c r="C9" s="8">
        <v>21424.57</v>
      </c>
      <c r="D9" s="8">
        <v>7364.57</v>
      </c>
      <c r="E9" s="8">
        <v>11116.57</v>
      </c>
      <c r="F9" s="8">
        <v>13528.57</v>
      </c>
      <c r="G9" s="8">
        <v>13188.57</v>
      </c>
      <c r="H9" s="8">
        <v>25796.62</v>
      </c>
      <c r="I9" s="8">
        <v>20137.02</v>
      </c>
      <c r="J9" s="5">
        <f t="shared" si="0"/>
        <v>141040.06</v>
      </c>
    </row>
    <row r="10" spans="1:10" ht="38.25">
      <c r="A10" s="6" t="s">
        <v>52</v>
      </c>
      <c r="B10" s="9">
        <v>2070</v>
      </c>
      <c r="C10" s="9">
        <v>3466.5</v>
      </c>
      <c r="D10" s="9">
        <v>11234</v>
      </c>
      <c r="E10" s="9">
        <v>7029</v>
      </c>
      <c r="F10" s="9">
        <v>30552.2</v>
      </c>
      <c r="G10" s="9">
        <v>24004</v>
      </c>
      <c r="H10" s="9">
        <v>7895.63</v>
      </c>
      <c r="I10" s="9">
        <v>19926.900000000001</v>
      </c>
      <c r="J10" s="5">
        <f>SUM(B10:I10)</f>
        <v>106178.23000000001</v>
      </c>
    </row>
    <row r="11" spans="1:10" ht="51">
      <c r="A11" s="14" t="s">
        <v>53</v>
      </c>
      <c r="B11" s="9">
        <v>15580.429999999998</v>
      </c>
      <c r="C11" s="9">
        <v>20303.95</v>
      </c>
      <c r="D11" s="9">
        <v>12908.040000000005</v>
      </c>
      <c r="E11" s="9">
        <v>12258.23</v>
      </c>
      <c r="F11" s="9">
        <v>20750.289999999997</v>
      </c>
      <c r="G11" s="9">
        <v>11269.289999999999</v>
      </c>
      <c r="H11" s="9">
        <v>41770.819999999992</v>
      </c>
      <c r="I11" s="9">
        <v>47088.08</v>
      </c>
      <c r="J11" s="5">
        <f t="shared" ref="J11" si="1">SUM(B11:I11)</f>
        <v>181929.13</v>
      </c>
    </row>
    <row r="12" spans="1:10" ht="25.5">
      <c r="A12" s="6" t="s">
        <v>54</v>
      </c>
      <c r="B12" s="9">
        <f>SUM(B13:B40)</f>
        <v>3000</v>
      </c>
      <c r="C12" s="9">
        <f t="shared" ref="C12:I12" si="2">SUM(C13:C40)</f>
        <v>7790.9699999999884</v>
      </c>
      <c r="D12" s="9">
        <f t="shared" si="2"/>
        <v>216</v>
      </c>
      <c r="E12" s="9">
        <f t="shared" si="2"/>
        <v>14322.57</v>
      </c>
      <c r="F12" s="9">
        <f t="shared" si="2"/>
        <v>17558.990000000002</v>
      </c>
      <c r="G12" s="9">
        <f t="shared" si="2"/>
        <v>17657.190000000002</v>
      </c>
      <c r="H12" s="9">
        <f t="shared" si="2"/>
        <v>37312.42</v>
      </c>
      <c r="I12" s="9">
        <f t="shared" si="2"/>
        <v>10942.39</v>
      </c>
      <c r="J12" s="5">
        <f t="shared" ref="J12:J19" si="3">SUM(B12:I12)</f>
        <v>108800.52999999998</v>
      </c>
    </row>
    <row r="13" spans="1:10" ht="38.25">
      <c r="A13" s="10" t="s">
        <v>55</v>
      </c>
      <c r="B13" s="11">
        <v>3000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3">
        <f t="shared" si="3"/>
        <v>3000</v>
      </c>
    </row>
    <row r="14" spans="1:10" ht="63.75">
      <c r="A14" s="10" t="s">
        <v>56</v>
      </c>
      <c r="B14" s="11">
        <v>0</v>
      </c>
      <c r="C14" s="11">
        <v>6559.9699999999884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3">
        <f t="shared" si="3"/>
        <v>6559.9699999999884</v>
      </c>
    </row>
    <row r="15" spans="1:10" ht="25.5">
      <c r="A15" s="10" t="s">
        <v>57</v>
      </c>
      <c r="B15" s="11">
        <v>0</v>
      </c>
      <c r="C15" s="11">
        <v>800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3">
        <f t="shared" si="3"/>
        <v>800</v>
      </c>
    </row>
    <row r="16" spans="1:10">
      <c r="A16" s="10" t="s">
        <v>58</v>
      </c>
      <c r="B16" s="11"/>
      <c r="C16" s="11"/>
      <c r="D16" s="11"/>
      <c r="E16" s="11">
        <v>14322.57</v>
      </c>
      <c r="F16" s="11"/>
      <c r="G16" s="11"/>
      <c r="H16" s="11"/>
      <c r="I16" s="11"/>
      <c r="J16" s="13">
        <f t="shared" si="3"/>
        <v>14322.57</v>
      </c>
    </row>
    <row r="17" spans="1:10" ht="25.5">
      <c r="A17" s="10" t="s">
        <v>59</v>
      </c>
      <c r="B17" s="11"/>
      <c r="C17" s="11"/>
      <c r="D17" s="11"/>
      <c r="E17" s="11"/>
      <c r="F17" s="11"/>
      <c r="G17" s="11"/>
      <c r="H17" s="11"/>
      <c r="I17" s="11"/>
      <c r="J17" s="13">
        <f t="shared" si="3"/>
        <v>0</v>
      </c>
    </row>
    <row r="18" spans="1:10" ht="25.5">
      <c r="A18" s="10" t="s">
        <v>60</v>
      </c>
      <c r="B18" s="11"/>
      <c r="C18" s="11"/>
      <c r="D18" s="11"/>
      <c r="E18" s="11"/>
      <c r="F18" s="11">
        <v>1558.99</v>
      </c>
      <c r="G18" s="11"/>
      <c r="H18" s="11"/>
      <c r="I18" s="11"/>
      <c r="J18" s="13">
        <f t="shared" si="3"/>
        <v>1558.99</v>
      </c>
    </row>
    <row r="19" spans="1:10" ht="25.5">
      <c r="A19" s="15" t="s">
        <v>61</v>
      </c>
      <c r="B19" s="12"/>
      <c r="C19" s="12"/>
      <c r="D19" s="12"/>
      <c r="E19" s="12"/>
      <c r="F19" s="12">
        <v>16000</v>
      </c>
      <c r="G19" s="12"/>
      <c r="H19" s="11"/>
      <c r="I19" s="11"/>
      <c r="J19" s="13">
        <f t="shared" si="3"/>
        <v>16000</v>
      </c>
    </row>
    <row r="20" spans="1:10" ht="38.25">
      <c r="A20" s="15" t="s">
        <v>62</v>
      </c>
      <c r="B20" s="12"/>
      <c r="C20" s="12"/>
      <c r="D20" s="12"/>
      <c r="E20" s="12"/>
      <c r="F20" s="12"/>
      <c r="G20" s="12">
        <v>1250</v>
      </c>
      <c r="H20" s="11"/>
      <c r="I20" s="11"/>
      <c r="J20" s="13">
        <f t="shared" ref="J20:J40" si="4">SUM(B20:I20)</f>
        <v>1250</v>
      </c>
    </row>
    <row r="21" spans="1:10" ht="25.5">
      <c r="A21" s="15" t="s">
        <v>63</v>
      </c>
      <c r="B21" s="12"/>
      <c r="C21" s="12"/>
      <c r="D21" s="12"/>
      <c r="E21" s="12"/>
      <c r="F21" s="12"/>
      <c r="G21" s="16">
        <v>12807.19</v>
      </c>
      <c r="H21" s="11"/>
      <c r="I21" s="11"/>
      <c r="J21" s="13">
        <f t="shared" si="4"/>
        <v>12807.19</v>
      </c>
    </row>
    <row r="22" spans="1:10" ht="25.5">
      <c r="A22" s="15" t="s">
        <v>64</v>
      </c>
      <c r="B22" s="11"/>
      <c r="C22" s="11"/>
      <c r="D22" s="11"/>
      <c r="E22" s="11"/>
      <c r="F22" s="11"/>
      <c r="G22" s="11">
        <v>3600</v>
      </c>
      <c r="H22" s="11"/>
      <c r="I22" s="11"/>
      <c r="J22" s="13">
        <f t="shared" si="4"/>
        <v>3600</v>
      </c>
    </row>
    <row r="23" spans="1:10" ht="76.5">
      <c r="A23" s="10" t="s">
        <v>65</v>
      </c>
      <c r="B23" s="11"/>
      <c r="C23" s="11"/>
      <c r="D23" s="11"/>
      <c r="E23" s="11"/>
      <c r="F23" s="11"/>
      <c r="G23" s="11"/>
      <c r="H23" s="11">
        <v>17500</v>
      </c>
      <c r="I23" s="11"/>
      <c r="J23" s="13">
        <f t="shared" si="4"/>
        <v>17500</v>
      </c>
    </row>
    <row r="24" spans="1:10">
      <c r="A24" s="10" t="s">
        <v>66</v>
      </c>
      <c r="B24" s="11"/>
      <c r="C24" s="11"/>
      <c r="D24" s="11"/>
      <c r="E24" s="11"/>
      <c r="F24" s="11"/>
      <c r="G24" s="11"/>
      <c r="H24" s="11">
        <v>244.08</v>
      </c>
      <c r="I24" s="11"/>
      <c r="J24" s="13">
        <f t="shared" si="4"/>
        <v>244.08</v>
      </c>
    </row>
    <row r="25" spans="1:10">
      <c r="A25" s="10" t="s">
        <v>67</v>
      </c>
      <c r="B25" s="11"/>
      <c r="C25" s="11"/>
      <c r="D25" s="11"/>
      <c r="E25" s="11"/>
      <c r="F25" s="11"/>
      <c r="G25" s="11"/>
      <c r="H25" s="11">
        <v>1959.87</v>
      </c>
      <c r="I25" s="11"/>
      <c r="J25" s="13">
        <f t="shared" si="4"/>
        <v>1959.87</v>
      </c>
    </row>
    <row r="26" spans="1:10">
      <c r="A26" s="10" t="s">
        <v>68</v>
      </c>
      <c r="B26" s="11"/>
      <c r="C26" s="11">
        <v>431</v>
      </c>
      <c r="D26" s="11">
        <v>216</v>
      </c>
      <c r="E26" s="11"/>
      <c r="F26" s="11"/>
      <c r="G26" s="11"/>
      <c r="H26" s="11">
        <v>1228.55</v>
      </c>
      <c r="I26" s="11">
        <v>932.34</v>
      </c>
      <c r="J26" s="13">
        <f t="shared" si="4"/>
        <v>2807.89</v>
      </c>
    </row>
    <row r="27" spans="1:10">
      <c r="A27" s="10" t="s">
        <v>69</v>
      </c>
      <c r="B27" s="11"/>
      <c r="C27" s="11"/>
      <c r="D27" s="11"/>
      <c r="E27" s="11"/>
      <c r="F27" s="11"/>
      <c r="G27" s="11"/>
      <c r="H27" s="11">
        <v>3491.86</v>
      </c>
      <c r="I27" s="11"/>
      <c r="J27" s="13">
        <f t="shared" si="4"/>
        <v>3491.86</v>
      </c>
    </row>
    <row r="28" spans="1:10">
      <c r="A28" s="10" t="s">
        <v>70</v>
      </c>
      <c r="B28" s="11"/>
      <c r="C28" s="11"/>
      <c r="D28" s="11"/>
      <c r="E28" s="11"/>
      <c r="F28" s="11"/>
      <c r="G28" s="11"/>
      <c r="H28" s="11">
        <v>354.3</v>
      </c>
      <c r="I28" s="11"/>
      <c r="J28" s="13">
        <f t="shared" si="4"/>
        <v>354.3</v>
      </c>
    </row>
    <row r="29" spans="1:10" ht="25.5">
      <c r="A29" s="10" t="s">
        <v>71</v>
      </c>
      <c r="B29" s="11"/>
      <c r="C29" s="11"/>
      <c r="D29" s="11"/>
      <c r="E29" s="11"/>
      <c r="F29" s="11"/>
      <c r="G29" s="11"/>
      <c r="H29" s="11">
        <v>1262.76</v>
      </c>
      <c r="I29" s="11"/>
      <c r="J29" s="13">
        <f t="shared" si="4"/>
        <v>1262.76</v>
      </c>
    </row>
    <row r="30" spans="1:10" ht="38.25">
      <c r="A30" s="10" t="s">
        <v>72</v>
      </c>
      <c r="B30" s="11"/>
      <c r="C30" s="11"/>
      <c r="D30" s="11"/>
      <c r="E30" s="11"/>
      <c r="F30" s="11"/>
      <c r="G30" s="11"/>
      <c r="H30" s="11">
        <v>50</v>
      </c>
      <c r="I30" s="11"/>
      <c r="J30" s="13">
        <f t="shared" si="4"/>
        <v>50</v>
      </c>
    </row>
    <row r="31" spans="1:10" ht="76.5">
      <c r="A31" s="10" t="s">
        <v>73</v>
      </c>
      <c r="B31" s="11"/>
      <c r="C31" s="11"/>
      <c r="D31" s="11"/>
      <c r="E31" s="11"/>
      <c r="F31" s="11"/>
      <c r="G31" s="11"/>
      <c r="H31" s="11">
        <v>2961</v>
      </c>
      <c r="I31" s="11"/>
      <c r="J31" s="13">
        <f t="shared" si="4"/>
        <v>2961</v>
      </c>
    </row>
    <row r="32" spans="1:10" ht="76.5">
      <c r="A32" s="10" t="s">
        <v>74</v>
      </c>
      <c r="B32" s="11"/>
      <c r="C32" s="11"/>
      <c r="D32" s="11"/>
      <c r="E32" s="11"/>
      <c r="F32" s="11"/>
      <c r="G32" s="11"/>
      <c r="H32" s="11">
        <v>72</v>
      </c>
      <c r="I32" s="11"/>
      <c r="J32" s="13">
        <f t="shared" si="4"/>
        <v>72</v>
      </c>
    </row>
    <row r="33" spans="1:10" ht="76.5">
      <c r="A33" s="10" t="s">
        <v>75</v>
      </c>
      <c r="B33" s="11"/>
      <c r="C33" s="11"/>
      <c r="D33" s="11"/>
      <c r="E33" s="11"/>
      <c r="F33" s="11"/>
      <c r="G33" s="11"/>
      <c r="H33" s="11">
        <v>5904</v>
      </c>
      <c r="I33" s="11"/>
      <c r="J33" s="13">
        <f t="shared" si="4"/>
        <v>5904</v>
      </c>
    </row>
    <row r="34" spans="1:10" ht="63.75">
      <c r="A34" s="10" t="s">
        <v>76</v>
      </c>
      <c r="B34" s="11"/>
      <c r="C34" s="11"/>
      <c r="D34" s="11"/>
      <c r="E34" s="11"/>
      <c r="F34" s="11"/>
      <c r="G34" s="11"/>
      <c r="H34" s="11">
        <v>180</v>
      </c>
      <c r="I34" s="11"/>
      <c r="J34" s="13">
        <f t="shared" si="4"/>
        <v>180</v>
      </c>
    </row>
    <row r="35" spans="1:10" ht="63.75">
      <c r="A35" s="10" t="s">
        <v>77</v>
      </c>
      <c r="B35" s="11"/>
      <c r="C35" s="11"/>
      <c r="D35" s="11"/>
      <c r="E35" s="11"/>
      <c r="F35" s="11"/>
      <c r="G35" s="11"/>
      <c r="H35" s="11">
        <v>222</v>
      </c>
      <c r="I35" s="11"/>
      <c r="J35" s="13">
        <f t="shared" si="4"/>
        <v>222</v>
      </c>
    </row>
    <row r="36" spans="1:10" ht="51">
      <c r="A36" s="10" t="s">
        <v>78</v>
      </c>
      <c r="B36" s="11"/>
      <c r="C36" s="11"/>
      <c r="D36" s="11"/>
      <c r="E36" s="11"/>
      <c r="F36" s="11"/>
      <c r="G36" s="11"/>
      <c r="H36" s="11">
        <v>1104</v>
      </c>
      <c r="I36" s="11"/>
      <c r="J36" s="13">
        <f t="shared" si="4"/>
        <v>1104</v>
      </c>
    </row>
    <row r="37" spans="1:10" ht="63.75">
      <c r="A37" s="10" t="s">
        <v>79</v>
      </c>
      <c r="B37" s="11"/>
      <c r="C37" s="11"/>
      <c r="D37" s="11"/>
      <c r="E37" s="11"/>
      <c r="F37" s="11"/>
      <c r="G37" s="11"/>
      <c r="H37" s="11">
        <v>778</v>
      </c>
      <c r="I37" s="11"/>
      <c r="J37" s="13">
        <f t="shared" si="4"/>
        <v>778</v>
      </c>
    </row>
    <row r="38" spans="1:10" ht="38.25">
      <c r="A38" s="10" t="s">
        <v>80</v>
      </c>
      <c r="B38" s="11"/>
      <c r="C38" s="11"/>
      <c r="D38" s="11"/>
      <c r="E38" s="11"/>
      <c r="F38" s="11"/>
      <c r="G38" s="11"/>
      <c r="H38" s="11"/>
      <c r="I38" s="11">
        <v>9000</v>
      </c>
      <c r="J38" s="13">
        <f t="shared" si="4"/>
        <v>9000</v>
      </c>
    </row>
    <row r="39" spans="1:10">
      <c r="A39" s="10" t="s">
        <v>81</v>
      </c>
      <c r="B39" s="11"/>
      <c r="C39" s="11"/>
      <c r="D39" s="11"/>
      <c r="E39" s="11"/>
      <c r="F39" s="11"/>
      <c r="G39" s="11"/>
      <c r="H39" s="11"/>
      <c r="I39" s="11">
        <v>647.49</v>
      </c>
      <c r="J39" s="13">
        <f t="shared" si="4"/>
        <v>647.49</v>
      </c>
    </row>
    <row r="40" spans="1:10">
      <c r="A40" s="10" t="s">
        <v>82</v>
      </c>
      <c r="B40" s="11"/>
      <c r="C40" s="11"/>
      <c r="D40" s="11"/>
      <c r="E40" s="11"/>
      <c r="F40" s="11"/>
      <c r="G40" s="11"/>
      <c r="H40" s="11"/>
      <c r="I40" s="11">
        <v>362.56</v>
      </c>
      <c r="J40" s="13">
        <f t="shared" si="4"/>
        <v>362.56</v>
      </c>
    </row>
    <row r="41" spans="1:10">
      <c r="A41" s="6" t="s">
        <v>83</v>
      </c>
      <c r="B41" s="9">
        <v>11321.8</v>
      </c>
      <c r="C41" s="9">
        <v>11321.8</v>
      </c>
      <c r="D41" s="9">
        <v>11321.8</v>
      </c>
      <c r="E41" s="9">
        <v>11321.8</v>
      </c>
      <c r="F41" s="9">
        <v>11321.8</v>
      </c>
      <c r="G41" s="9">
        <v>11321.8</v>
      </c>
      <c r="H41" s="9">
        <v>35507.22</v>
      </c>
      <c r="I41" s="9">
        <v>36278.129999999997</v>
      </c>
      <c r="J41" s="5">
        <f>SUM(B41:I41)</f>
        <v>139716.15</v>
      </c>
    </row>
    <row r="42" spans="1:10" ht="38.25">
      <c r="A42" s="6" t="s">
        <v>84</v>
      </c>
      <c r="B42" s="9">
        <f>'[1]Сводная, руб.'!C14+'[1]Сводная, руб.'!C15</f>
        <v>9863.7000000000007</v>
      </c>
      <c r="C42" s="9">
        <f>'[1]Сводная, руб.'!D14+'[1]Сводная, руб.'!D15</f>
        <v>11436.6</v>
      </c>
      <c r="D42" s="9">
        <f>'[1]Сводная, руб.'!E14+'[1]Сводная, руб.'!E15</f>
        <v>401.79599999999999</v>
      </c>
      <c r="E42" s="9">
        <f>'[1]Сводная, руб.'!F14+'[1]Сводная, руб.'!F15</f>
        <v>2293.1999999999998</v>
      </c>
      <c r="F42" s="9">
        <f>'[1]Сводная, руб.'!G14+'[1]Сводная, руб.'!G15</f>
        <v>9790.1880000000001</v>
      </c>
      <c r="G42" s="9">
        <f>'[1]Сводная, руб.'!H14+'[1]Сводная, руб.'!H15</f>
        <v>2910.5880000000002</v>
      </c>
      <c r="H42" s="9">
        <v>30423.684000000001</v>
      </c>
      <c r="I42" s="9">
        <v>41755.26</v>
      </c>
      <c r="J42" s="5">
        <f>SUM(B42:I42)</f>
        <v>108875.016</v>
      </c>
    </row>
    <row r="43" spans="1:10">
      <c r="A43" s="17" t="s">
        <v>85</v>
      </c>
      <c r="B43" s="8">
        <f>B7+B9+B10+B11+B12+B8+B41+B42</f>
        <v>85729.5</v>
      </c>
      <c r="C43" s="8">
        <f t="shared" ref="C43:I43" si="5">C7+C9+C10+C11+C12+C8+C41+C42</f>
        <v>91394.39</v>
      </c>
      <c r="D43" s="8">
        <f t="shared" si="5"/>
        <v>65860.206000000006</v>
      </c>
      <c r="E43" s="8">
        <f t="shared" si="5"/>
        <v>77759.37</v>
      </c>
      <c r="F43" s="8">
        <f t="shared" si="5"/>
        <v>120323.038</v>
      </c>
      <c r="G43" s="8">
        <f t="shared" si="5"/>
        <v>97021.438000000009</v>
      </c>
      <c r="H43" s="8">
        <f t="shared" si="5"/>
        <v>255621.12400000001</v>
      </c>
      <c r="I43" s="8">
        <f t="shared" si="5"/>
        <v>255492.98000000004</v>
      </c>
      <c r="J43" s="5">
        <f>SUM(B43:I43)</f>
        <v>1049202.0460000001</v>
      </c>
    </row>
    <row r="44" spans="1:10">
      <c r="A44" s="18"/>
      <c r="C44" s="62"/>
      <c r="D44" s="62"/>
      <c r="E44" s="62"/>
    </row>
  </sheetData>
  <mergeCells count="5">
    <mergeCell ref="A1:J1"/>
    <mergeCell ref="B4:I4"/>
    <mergeCell ref="A4:A5"/>
    <mergeCell ref="J4:J5"/>
    <mergeCell ref="A2:J3"/>
  </mergeCell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2025-03-20T13:13:05Z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AAA638FBD3A64784A10B6A741BBEE76F_13</vt:lpwstr>
  </property>
  <property fmtid="{D5CDD505-2E9C-101B-9397-08002B2CF9AE}" pid="3" name="KSOProductBuildVer">
    <vt:lpwstr>1049-12.2.0.20326</vt:lpwstr>
  </property>
  <property fmtid="{D5CDD505-2E9C-101B-9397-08002B2CF9AE}" pid="4" name="KSOReadingLayout">
    <vt:bool>true</vt:bool>
  </property>
</Properties>
</file>