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Экомир\"/>
    </mc:Choice>
  </mc:AlternateContent>
  <bookViews>
    <workbookView xWindow="0" yWindow="0" windowWidth="2304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  <c r="D36" i="2"/>
  <c r="E36" i="2"/>
  <c r="F36" i="2"/>
  <c r="G36" i="2"/>
  <c r="H36" i="2"/>
  <c r="I36" i="2"/>
  <c r="B36" i="2"/>
  <c r="B16" i="2"/>
  <c r="B10" i="2"/>
  <c r="C13" i="2"/>
  <c r="D13" i="2"/>
  <c r="E13" i="2"/>
  <c r="F13" i="2"/>
  <c r="G13" i="2"/>
  <c r="H13" i="2"/>
  <c r="I13" i="2"/>
  <c r="B13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1" i="2"/>
  <c r="J10" i="2"/>
  <c r="J9" i="2"/>
  <c r="B44" i="1"/>
  <c r="C39" i="1"/>
  <c r="B39" i="1"/>
  <c r="J13" i="2" l="1"/>
  <c r="J36" i="2"/>
  <c r="C44" i="1" s="1"/>
  <c r="E44" i="1" s="1"/>
  <c r="J12" i="2"/>
</calcChain>
</file>

<file path=xl/sharedStrings.xml><?xml version="1.0" encoding="utf-8"?>
<sst xmlns="http://schemas.openxmlformats.org/spreadsheetml/2006/main" count="77" uniqueCount="76">
  <si>
    <t xml:space="preserve">   ООО «Экомир ЖБК-1»</t>
  </si>
  <si>
    <t>Отчет управляющей организации о выполнении условий договора управления многоквартирным домом по адресу: г. Белгород, ул. Губкина 14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</si>
  <si>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</si>
  <si>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</si>
  <si>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</si>
  <si>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Губкина 14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</si>
  <si>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</si>
  <si>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</si>
  <si>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</si>
  <si>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</si>
  <si>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</si>
  <si>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</si>
  <si>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</si>
  <si>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</si>
  <si>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</si>
  <si>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</si>
  <si>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</si>
  <si>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</si>
  <si>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</si>
  <si>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</si>
  <si>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</si>
  <si>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</si>
  <si>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</si>
  <si>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</si>
  <si>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</si>
  <si>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</si>
  <si>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</si>
  <si>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</si>
  <si>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</si>
  <si>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</si>
  <si>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</si>
  <si>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</si>
  <si>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</si>
  <si>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</si>
  <si>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</si>
  <si>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</si>
  <si>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</si>
  <si>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</si>
  <si>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</si>
  <si>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</si>
  <si>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</si>
  <si>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</si>
  <si>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</si>
  <si>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</si>
  <si>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</si>
  <si>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</si>
  <si>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июль-сентябрь</t>
  </si>
  <si>
    <t>октябрь-декабрь</t>
  </si>
  <si>
    <t>I.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</si>
  <si>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</si>
  <si>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</si>
  <si>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</si>
  <si>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</si>
  <si>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Замена ламп</t>
  </si>
  <si>
    <t>Замена выключателя</t>
  </si>
  <si>
    <t>Установка почтовый ящиков</t>
  </si>
  <si>
    <t>Текущий ремонт подъездов  п.1,2,3,4 (подрядчик ИП  Первухин)</t>
  </si>
  <si>
    <t>Установка регулятора</t>
  </si>
  <si>
    <t>Окраска бордюров краской фасадной</t>
  </si>
  <si>
    <t>Смена эл.проводки</t>
  </si>
  <si>
    <t>Смена розетки</t>
  </si>
  <si>
    <t>Материалы для проведения работ май</t>
  </si>
  <si>
    <t>Замена поливочного крана</t>
  </si>
  <si>
    <t>Материалы для проведения работ июнь</t>
  </si>
  <si>
    <t>Обход и осмотр трассы наружного(подземного, надземного) газопровода</t>
  </si>
  <si>
    <t>Визуальная проверка целостности, состояния окраски, опор, креплений газопроводов жилого дома и его соответствие нормативным требованиям</t>
  </si>
  <si>
    <t>Визуальная проверка наличия и целостности футляров, в том числе их уплотнений, в местах прокладки через наружные и внутренние конструкции многокварт</t>
  </si>
  <si>
    <t>Проверка герметичности внутридомового г-да и технологических устройств на нем при количестве приборов на одном стояке(за один стояк)-(6-10шт)</t>
  </si>
  <si>
    <t>Проверка на загазованность подвала здания(техничес.подполья), подлежащего проверке в зоне 15 м от газопровода</t>
  </si>
  <si>
    <t>Оповещение жильцов и отключение жилых домов на период ремонтных работ/технического обслуживания</t>
  </si>
  <si>
    <t>Техническое обслуживание крана пробкового, установленного на внутридомовом газопроводе</t>
  </si>
  <si>
    <t>Смена трубопроводов из полиэтиленовых труб диаметром  до 100мм</t>
  </si>
  <si>
    <t>Смена внутренних трубопроводов из стальных труб диаметром: до 32 мм</t>
  </si>
  <si>
    <t>6. Услуга управления</t>
  </si>
  <si>
    <t>7.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</si>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</sst>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\.##0.00\ &quot;₽&quot;_-;\-* #\.##0.00\ &quot;₽&quot;_-;_-* \-??\ &quot;₽&quot;_-;_-@_-"/>
    <numFmt numFmtId="168" formatCode="#\ ##0.00"/>
    <numFmt numFmtId="169" formatCode="#\ ##0.00_ "/>
    <numFmt numFmtId="170" formatCode="0.00_ "/>
  </numFmts>
  <fonts count="23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7"/>
      <name val="Arial Cyr"/>
      <charset val="204"/>
    </font>
    <font>
      <sz val="1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8" fontId="8" fillId="0" borderId="1" xfId="0" applyNumberFormat="1" applyFont="1" applyFill="1" applyBorder="1" applyAlignment="1" applyProtection="1">
      <alignment horizontal="center" vertical="center" wrapText="1"/>
    </xf>
    <xf numFmtId="168" fontId="9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169" fontId="8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 indent="1"/>
    </xf>
    <xf numFmtId="49" fontId="4" fillId="0" borderId="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5" fillId="0" borderId="0" xfId="0" applyFont="1"/>
    <xf numFmtId="0" fontId="1" fillId="0" borderId="0" xfId="0" applyFont="1" applyAlignment="1">
      <alignment horizontal="left" vertical="center" indent="15"/>
    </xf>
    <xf numFmtId="0" fontId="16" fillId="0" borderId="0" xfId="0" applyFont="1" applyAlignment="1">
      <alignment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9" fillId="0" borderId="1" xfId="0" applyFont="1" applyBorder="1"/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8" fontId="0" fillId="0" borderId="1" xfId="0" applyNumberFormat="1" applyBorder="1" applyAlignment="1">
      <alignment horizontal="center" vertical="center"/>
    </xf>
    <xf numFmtId="0" fontId="21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/>
    </xf>
    <xf numFmtId="0" fontId="2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0" fontId="9" fillId="0" borderId="1" xfId="0" applyFont="1" applyBorder="1" applyAlignment="1">
      <alignment horizontal="center"/>
    </xf>
    <xf numFmtId="9" fontId="2" fillId="2" borderId="1" xfId="0" applyNumberFormat="1" applyFont="1" applyFill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85" zoomScaleNormal="85" workbookViewId="0">
      <selection activeCell="E21" sqref="E21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2" t="s">
        <v>0</v>
      </c>
      <c r="B1" s="42"/>
      <c r="C1" s="42"/>
      <c r="D1" s="42"/>
      <c r="E1" s="26"/>
      <c r="F1" s="26"/>
      <c r="G1" s="26"/>
      <c r="H1" s="26"/>
      <c r="I1" s="26"/>
    </row>
    <row r="4" spans="1:9" ht="15" customHeight="1">
      <c r="A4" s="58" t="s">
        <v>1</v>
      </c>
      <c r="B4" s="58"/>
      <c r="C4" s="58"/>
      <c r="D4" s="58"/>
      <c r="E4" s="27"/>
      <c r="F4" s="27"/>
      <c r="G4" s="27"/>
      <c r="H4" s="27"/>
      <c r="I4" s="27"/>
    </row>
    <row r="5" spans="1:9" ht="15" customHeight="1">
      <c r="A5" s="58"/>
      <c r="B5" s="58"/>
      <c r="C5" s="58"/>
      <c r="D5" s="58"/>
      <c r="E5" s="27"/>
      <c r="F5" s="27"/>
      <c r="G5" s="27"/>
      <c r="H5" s="27"/>
      <c r="I5" s="27"/>
    </row>
    <row r="8" spans="1:9" ht="15.75">
      <c r="B8" s="43" t="s">
        <v>2</v>
      </c>
      <c r="C8" s="43"/>
      <c r="D8" s="28"/>
      <c r="E8" s="28"/>
      <c r="F8" s="28"/>
      <c r="G8" s="29"/>
    </row>
    <row r="9" spans="1:9" ht="15.75" customHeight="1">
      <c r="A9" s="30"/>
      <c r="B9" s="44" t="s">
        <v>3</v>
      </c>
      <c r="C9" s="44"/>
      <c r="D9" s="31"/>
      <c r="E9" s="31"/>
      <c r="F9" s="31"/>
      <c r="G9" s="31"/>
      <c r="H9" s="32"/>
    </row>
    <row r="11" spans="1:9">
      <c r="A11" s="45" t="s">
        <v>4</v>
      </c>
      <c r="B11" s="46"/>
      <c r="C11" s="70" t="s">
        <v>5</v>
      </c>
    </row>
    <row r="12" spans="1:9">
      <c r="A12" s="45" t="s">
        <v>6</v>
      </c>
      <c r="B12" s="46"/>
      <c r="C12" s="35">
        <v>1976</v>
      </c>
    </row>
    <row r="13" spans="1:9">
      <c r="A13" s="45" t="s">
        <v>7</v>
      </c>
      <c r="B13" s="46"/>
      <c r="C13" s="71">
        <v>0.37</v>
      </c>
    </row>
    <row r="14" spans="1:9">
      <c r="A14" s="45" t="s">
        <v>8</v>
      </c>
      <c r="B14" s="46"/>
      <c r="C14" s="72"/>
    </row>
    <row r="15" spans="1:9">
      <c r="A15" s="45" t="s">
        <v>9</v>
      </c>
      <c r="B15" s="46"/>
      <c r="C15" s="72">
        <v>2690.85</v>
      </c>
    </row>
    <row r="16" spans="1:9">
      <c r="A16" s="47" t="s">
        <v>10</v>
      </c>
      <c r="B16" s="48"/>
      <c r="C16" s="72"/>
    </row>
    <row r="19" spans="1:4" ht="15.75">
      <c r="A19" s="43" t="s">
        <v>11</v>
      </c>
      <c r="B19" s="43"/>
      <c r="C19" s="43"/>
      <c r="D19" s="43"/>
    </row>
    <row r="20" spans="1:4">
      <c r="A20" s="59" t="s">
        <v>12</v>
      </c>
      <c r="B20" s="59"/>
      <c r="C20" s="59"/>
      <c r="D20" s="59"/>
    </row>
    <row r="21" spans="1:4">
      <c r="A21" s="59"/>
      <c r="B21" s="59"/>
      <c r="C21" s="59"/>
      <c r="D21" s="59"/>
    </row>
    <row r="22" spans="1:4">
      <c r="A22" s="59"/>
      <c r="B22" s="59"/>
      <c r="C22" s="59"/>
      <c r="D22" s="59"/>
    </row>
    <row r="24" spans="1:4">
      <c r="A24" s="60" t="s">
        <v>13</v>
      </c>
      <c r="B24" s="61"/>
      <c r="C24" s="61"/>
      <c r="D24" s="62"/>
    </row>
    <row r="25" spans="1:4">
      <c r="A25" s="63"/>
      <c r="B25" s="64"/>
      <c r="C25" s="64"/>
      <c r="D25" s="65"/>
    </row>
    <row r="26" spans="1:4" ht="30">
      <c r="A26" s="33" t="s">
        <v>14</v>
      </c>
      <c r="B26" s="49" t="s">
        <v>15</v>
      </c>
      <c r="C26" s="49"/>
      <c r="D26" s="1" t="s">
        <v>16</v>
      </c>
    </row>
    <row r="27" spans="1:4">
      <c r="A27" s="34" t="s">
        <v>17</v>
      </c>
      <c r="B27" s="50" t="s">
        <v>18</v>
      </c>
      <c r="C27" s="50"/>
      <c r="D27" s="35">
        <v>14.29</v>
      </c>
    </row>
    <row r="28" spans="1:4">
      <c r="A28" s="34" t="s">
        <v>19</v>
      </c>
      <c r="B28" s="50" t="s">
        <v>18</v>
      </c>
      <c r="C28" s="50"/>
      <c r="D28" s="35">
        <v>15.29</v>
      </c>
    </row>
    <row r="30" spans="1:4" ht="15.75">
      <c r="A30" s="51" t="s">
        <v>20</v>
      </c>
      <c r="B30" s="51"/>
      <c r="C30" s="51"/>
    </row>
    <row r="31" spans="1:4">
      <c r="A31" s="66" t="s">
        <v>21</v>
      </c>
      <c r="B31" s="66"/>
      <c r="C31" s="66"/>
    </row>
    <row r="32" spans="1:4">
      <c r="A32" s="66"/>
      <c r="B32" s="66"/>
      <c r="C32" s="66"/>
    </row>
    <row r="33" spans="1:5">
      <c r="A33" s="66"/>
      <c r="B33" s="66"/>
      <c r="C33" s="66"/>
    </row>
    <row r="34" spans="1:5">
      <c r="A34" s="36"/>
      <c r="B34" s="36" t="s">
        <v>22</v>
      </c>
      <c r="C34" s="36" t="s">
        <v>23</v>
      </c>
    </row>
    <row r="35" spans="1:5">
      <c r="A35" s="37" t="s">
        <v>24</v>
      </c>
      <c r="B35" s="38">
        <v>475371.87</v>
      </c>
      <c r="C35" s="38">
        <v>465348.85</v>
      </c>
    </row>
    <row r="36" spans="1:5">
      <c r="A36" s="37" t="s">
        <v>25</v>
      </c>
      <c r="B36" s="38">
        <v>40843.08</v>
      </c>
      <c r="C36" s="38">
        <v>22244.39</v>
      </c>
    </row>
    <row r="37" spans="1:5">
      <c r="A37" s="37" t="s">
        <v>26</v>
      </c>
      <c r="B37" s="38">
        <v>17400</v>
      </c>
      <c r="C37" s="38">
        <v>14736.9047619048</v>
      </c>
    </row>
    <row r="38" spans="1:5">
      <c r="A38" s="39" t="s">
        <v>27</v>
      </c>
      <c r="B38" s="38">
        <v>-14965.8</v>
      </c>
      <c r="C38" s="38"/>
    </row>
    <row r="39" spans="1:5">
      <c r="A39" s="40" t="s">
        <v>28</v>
      </c>
      <c r="B39" s="38">
        <f>B35+B36+B38+B37</f>
        <v>518649.15</v>
      </c>
      <c r="C39" s="38">
        <f>C35+C36+C37</f>
        <v>502330.14476190478</v>
      </c>
    </row>
    <row r="41" spans="1:5" ht="15.75">
      <c r="A41" s="52" t="s">
        <v>29</v>
      </c>
      <c r="B41" s="52"/>
      <c r="C41" s="52"/>
      <c r="D41" s="52"/>
      <c r="E41" s="52"/>
    </row>
    <row r="42" spans="1:5" ht="15.75">
      <c r="A42" s="53" t="s">
        <v>30</v>
      </c>
      <c r="B42" s="53"/>
      <c r="C42" s="53"/>
      <c r="D42" s="53"/>
      <c r="E42" s="53"/>
    </row>
    <row r="43" spans="1:5" ht="105">
      <c r="A43" s="41" t="s">
        <v>31</v>
      </c>
      <c r="B43" s="41" t="s">
        <v>32</v>
      </c>
      <c r="C43" s="54" t="s">
        <v>33</v>
      </c>
      <c r="D43" s="55"/>
      <c r="E43" s="41" t="s">
        <v>34</v>
      </c>
    </row>
    <row r="44" spans="1:5">
      <c r="A44" s="38">
        <v>-523150.73</v>
      </c>
      <c r="B44" s="38">
        <f>C39</f>
        <v>502330.14476190478</v>
      </c>
      <c r="C44" s="56">
        <f>'Раздел 5'!J36</f>
        <v>915259.83600000001</v>
      </c>
      <c r="D44" s="57"/>
      <c r="E44" s="38">
        <f>A44+B44-C44</f>
        <v>-936080.42123809527</v>
      </c>
    </row>
  </sheetData>
  <mergeCells count="22">
    <mergeCell ref="A42:E42"/>
    <mergeCell ref="C43:D43"/>
    <mergeCell ref="C44:D44"/>
    <mergeCell ref="A4:D5"/>
    <mergeCell ref="A20:D22"/>
    <mergeCell ref="A24:D25"/>
    <mergeCell ref="A31:C33"/>
    <mergeCell ref="B26:C26"/>
    <mergeCell ref="B27:C27"/>
    <mergeCell ref="B28:C28"/>
    <mergeCell ref="A30:C30"/>
    <mergeCell ref="A41:E41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6" workbookViewId="0">
      <selection activeCell="B36" sqref="B36:I36"/>
    </sheetView>
  </sheetViews>
  <sheetFormatPr defaultColWidth="8.85546875" defaultRowHeight="15"/>
  <cols>
    <col min="1" max="1" width="26.7109375" customWidth="1"/>
    <col min="2" max="2" width="10.7109375" customWidth="1"/>
    <col min="3" max="7" width="9.7109375" customWidth="1"/>
    <col min="8" max="8" width="15.140625" customWidth="1"/>
    <col min="9" max="9" width="16.85546875" customWidth="1"/>
    <col min="10" max="10" width="30.28515625" customWidth="1"/>
  </cols>
  <sheetData>
    <row r="1" spans="1:10" ht="15.75">
      <c r="A1" s="43" t="s">
        <v>35</v>
      </c>
      <c r="B1" s="43"/>
      <c r="C1" s="43"/>
      <c r="D1" s="43"/>
      <c r="E1" s="43"/>
      <c r="F1" s="43"/>
      <c r="G1" s="43"/>
      <c r="H1" s="43"/>
      <c r="I1" s="43"/>
      <c r="J1" s="43"/>
    </row>
    <row r="2" spans="1:10">
      <c r="A2" s="68" t="s">
        <v>36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0">
      <c r="A4" s="68"/>
      <c r="B4" s="68"/>
      <c r="C4" s="68"/>
      <c r="D4" s="68"/>
      <c r="E4" s="68"/>
      <c r="F4" s="68"/>
      <c r="G4" s="68"/>
      <c r="H4" s="68"/>
      <c r="I4" s="68"/>
      <c r="J4" s="68"/>
    </row>
    <row r="6" spans="1:10">
      <c r="A6" s="49" t="s">
        <v>37</v>
      </c>
      <c r="B6" s="67" t="s">
        <v>38</v>
      </c>
      <c r="C6" s="67"/>
      <c r="D6" s="67"/>
      <c r="E6" s="67"/>
      <c r="F6" s="67"/>
      <c r="G6" s="67"/>
      <c r="H6" s="67"/>
      <c r="I6" s="67"/>
      <c r="J6" s="49" t="s">
        <v>39</v>
      </c>
    </row>
    <row r="7" spans="1:10">
      <c r="A7" s="49"/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49"/>
    </row>
    <row r="8" spans="1:10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14</v>
      </c>
    </row>
    <row r="9" spans="1:10" ht="18">
      <c r="A9" s="3" t="s">
        <v>48</v>
      </c>
      <c r="B9" s="4">
        <v>5280</v>
      </c>
      <c r="C9" s="4">
        <v>5280</v>
      </c>
      <c r="D9" s="4">
        <v>8645</v>
      </c>
      <c r="E9" s="4">
        <v>7576</v>
      </c>
      <c r="F9" s="4">
        <v>5280</v>
      </c>
      <c r="G9" s="4">
        <v>5280</v>
      </c>
      <c r="H9" s="4">
        <v>21572.799999999999</v>
      </c>
      <c r="I9" s="4">
        <v>16811.62</v>
      </c>
      <c r="J9" s="4">
        <f>SUM(B9:I9)</f>
        <v>75725.42</v>
      </c>
    </row>
    <row r="10" spans="1:10">
      <c r="A10" s="3" t="s">
        <v>49</v>
      </c>
      <c r="B10" s="5">
        <f>19022.62</f>
        <v>19022.62</v>
      </c>
      <c r="C10" s="5">
        <v>11590.62</v>
      </c>
      <c r="D10" s="5">
        <v>4880.62</v>
      </c>
      <c r="E10" s="5">
        <v>7351.62</v>
      </c>
      <c r="F10" s="5">
        <v>8270.6200000000008</v>
      </c>
      <c r="G10" s="5">
        <v>10070.620000000001</v>
      </c>
      <c r="H10" s="5">
        <v>25881.24</v>
      </c>
      <c r="I10" s="5">
        <v>23033.86</v>
      </c>
      <c r="J10" s="4">
        <f>SUM(B10:I10)</f>
        <v>110101.82</v>
      </c>
    </row>
    <row r="11" spans="1:10" ht="27">
      <c r="A11" s="6" t="s">
        <v>50</v>
      </c>
      <c r="B11" s="7">
        <v>750</v>
      </c>
      <c r="C11" s="7">
        <v>750</v>
      </c>
      <c r="D11" s="7">
        <v>2250</v>
      </c>
      <c r="E11" s="7">
        <v>3000</v>
      </c>
      <c r="F11" s="7">
        <v>8350</v>
      </c>
      <c r="G11" s="7">
        <v>7000</v>
      </c>
      <c r="H11" s="7">
        <v>7276.4</v>
      </c>
      <c r="I11" s="7">
        <v>2900</v>
      </c>
      <c r="J11" s="4">
        <f>SUM(B11:I11)</f>
        <v>32276.400000000001</v>
      </c>
    </row>
    <row r="12" spans="1:10" ht="27">
      <c r="A12" s="3" t="s">
        <v>51</v>
      </c>
      <c r="B12" s="7">
        <v>6966.97</v>
      </c>
      <c r="C12" s="7">
        <v>9794.619999999999</v>
      </c>
      <c r="D12" s="7">
        <v>3278.4000000000015</v>
      </c>
      <c r="E12" s="7">
        <v>13778.4</v>
      </c>
      <c r="F12" s="7">
        <v>13756.48</v>
      </c>
      <c r="G12" s="7">
        <v>6069.05</v>
      </c>
      <c r="H12" s="7">
        <v>24520.159999999996</v>
      </c>
      <c r="I12" s="7">
        <v>36703.920000000006</v>
      </c>
      <c r="J12" s="5">
        <f>SUM(B12:I12)</f>
        <v>114868</v>
      </c>
    </row>
    <row r="13" spans="1:10" ht="22.5">
      <c r="A13" s="14" t="s">
        <v>52</v>
      </c>
      <c r="B13" s="13">
        <f>SUM(B14:B33)</f>
        <v>278329.73</v>
      </c>
      <c r="C13" s="13">
        <f t="shared" ref="C13:I13" si="0">SUM(C14:C33)</f>
        <v>0</v>
      </c>
      <c r="D13" s="13">
        <f t="shared" si="0"/>
        <v>7273.48</v>
      </c>
      <c r="E13" s="13">
        <f t="shared" si="0"/>
        <v>1867</v>
      </c>
      <c r="F13" s="13">
        <f t="shared" si="0"/>
        <v>5823.57</v>
      </c>
      <c r="G13" s="13">
        <f t="shared" si="0"/>
        <v>1104.47</v>
      </c>
      <c r="H13" s="13">
        <f t="shared" si="0"/>
        <v>21942.65</v>
      </c>
      <c r="I13" s="13">
        <f t="shared" si="0"/>
        <v>0</v>
      </c>
      <c r="J13" s="5">
        <f>SUM(B13:I13)</f>
        <v>316340.89999999997</v>
      </c>
    </row>
    <row r="14" spans="1:10">
      <c r="A14" s="8" t="s">
        <v>53</v>
      </c>
      <c r="B14" s="11">
        <v>433</v>
      </c>
      <c r="C14" s="11"/>
      <c r="D14" s="11"/>
      <c r="E14" s="11"/>
      <c r="F14" s="11"/>
      <c r="G14" s="11"/>
      <c r="H14" s="11"/>
      <c r="I14" s="11"/>
      <c r="J14" s="10">
        <f>SUM(B14:I14)</f>
        <v>433</v>
      </c>
    </row>
    <row r="15" spans="1:10">
      <c r="A15" s="8" t="s">
        <v>54</v>
      </c>
      <c r="B15" s="11">
        <v>563</v>
      </c>
      <c r="C15" s="11"/>
      <c r="D15" s="11"/>
      <c r="E15" s="11"/>
      <c r="F15" s="11"/>
      <c r="G15" s="11"/>
      <c r="H15" s="11"/>
      <c r="I15" s="11"/>
      <c r="J15" s="10">
        <f t="shared" ref="J15:J33" si="1">SUM(B15:I15)</f>
        <v>563</v>
      </c>
    </row>
    <row r="16" spans="1:10">
      <c r="A16" s="8" t="s">
        <v>55</v>
      </c>
      <c r="B16" s="11">
        <f>38271.6</f>
        <v>38271.599999999999</v>
      </c>
      <c r="C16" s="11"/>
      <c r="D16" s="11"/>
      <c r="E16" s="11"/>
      <c r="F16" s="11"/>
      <c r="G16" s="11"/>
      <c r="H16" s="11"/>
      <c r="I16" s="11"/>
      <c r="J16" s="10">
        <f t="shared" si="1"/>
        <v>38271.599999999999</v>
      </c>
    </row>
    <row r="17" spans="1:10" ht="19.5">
      <c r="A17" s="8" t="s">
        <v>56</v>
      </c>
      <c r="B17" s="11">
        <v>239062.13</v>
      </c>
      <c r="C17" s="11"/>
      <c r="D17" s="11"/>
      <c r="E17" s="11"/>
      <c r="F17" s="11"/>
      <c r="G17" s="11"/>
      <c r="H17" s="11"/>
      <c r="I17" s="11"/>
      <c r="J17" s="10">
        <f t="shared" si="1"/>
        <v>239062.13</v>
      </c>
    </row>
    <row r="18" spans="1:10">
      <c r="A18" s="8" t="s">
        <v>57</v>
      </c>
      <c r="B18" s="11"/>
      <c r="C18" s="11"/>
      <c r="D18" s="11"/>
      <c r="E18" s="11"/>
      <c r="F18" s="11">
        <v>5518.83</v>
      </c>
      <c r="G18" s="11"/>
      <c r="H18" s="11"/>
      <c r="I18" s="11"/>
      <c r="J18" s="10">
        <f t="shared" si="1"/>
        <v>5518.83</v>
      </c>
    </row>
    <row r="19" spans="1:10">
      <c r="A19" s="8" t="s">
        <v>58</v>
      </c>
      <c r="B19" s="11"/>
      <c r="C19" s="11"/>
      <c r="D19" s="11">
        <v>7273.48</v>
      </c>
      <c r="E19" s="11"/>
      <c r="F19" s="11"/>
      <c r="G19" s="11"/>
      <c r="H19" s="11"/>
      <c r="I19" s="11"/>
      <c r="J19" s="10">
        <f t="shared" si="1"/>
        <v>7273.48</v>
      </c>
    </row>
    <row r="20" spans="1:10">
      <c r="A20" s="6" t="s">
        <v>59</v>
      </c>
      <c r="B20" s="11"/>
      <c r="C20" s="11"/>
      <c r="D20" s="11"/>
      <c r="E20" s="11">
        <v>1305</v>
      </c>
      <c r="F20" s="11"/>
      <c r="G20" s="11"/>
      <c r="H20" s="11"/>
      <c r="I20" s="11"/>
      <c r="J20" s="10">
        <f t="shared" si="1"/>
        <v>1305</v>
      </c>
    </row>
    <row r="21" spans="1:10">
      <c r="A21" s="8" t="s">
        <v>60</v>
      </c>
      <c r="B21" s="11"/>
      <c r="C21" s="11"/>
      <c r="D21" s="11"/>
      <c r="E21" s="11">
        <v>562</v>
      </c>
      <c r="F21" s="11"/>
      <c r="G21" s="11"/>
      <c r="H21" s="11"/>
      <c r="I21" s="11"/>
      <c r="J21" s="10">
        <f t="shared" si="1"/>
        <v>562</v>
      </c>
    </row>
    <row r="22" spans="1:10">
      <c r="A22" s="8" t="s">
        <v>61</v>
      </c>
      <c r="B22" s="11"/>
      <c r="C22" s="11"/>
      <c r="D22" s="11"/>
      <c r="E22" s="11"/>
      <c r="F22" s="12">
        <v>304.74</v>
      </c>
      <c r="G22" s="12"/>
      <c r="H22" s="12"/>
      <c r="I22" s="12"/>
      <c r="J22" s="10">
        <f t="shared" si="1"/>
        <v>304.74</v>
      </c>
    </row>
    <row r="23" spans="1:10">
      <c r="A23" s="6" t="s">
        <v>62</v>
      </c>
      <c r="B23" s="15"/>
      <c r="C23" s="15"/>
      <c r="D23" s="15"/>
      <c r="E23" s="15"/>
      <c r="F23" s="15"/>
      <c r="G23" s="15">
        <v>811.5</v>
      </c>
      <c r="H23" s="15"/>
      <c r="I23" s="15"/>
      <c r="J23" s="10">
        <f t="shared" si="1"/>
        <v>811.5</v>
      </c>
    </row>
    <row r="24" spans="1:10" ht="24">
      <c r="A24" s="16" t="s">
        <v>63</v>
      </c>
      <c r="B24" s="17"/>
      <c r="C24" s="17"/>
      <c r="D24" s="17"/>
      <c r="E24" s="17"/>
      <c r="F24" s="17"/>
      <c r="G24" s="17">
        <v>292.97000000000003</v>
      </c>
      <c r="H24" s="11"/>
      <c r="I24" s="11"/>
      <c r="J24" s="10">
        <f t="shared" si="1"/>
        <v>292.97000000000003</v>
      </c>
    </row>
    <row r="25" spans="1:10" ht="36">
      <c r="A25" s="16" t="s">
        <v>64</v>
      </c>
      <c r="B25" s="17"/>
      <c r="C25" s="17"/>
      <c r="D25" s="17"/>
      <c r="E25" s="17"/>
      <c r="F25" s="17"/>
      <c r="G25" s="17"/>
      <c r="H25" s="11">
        <v>40</v>
      </c>
      <c r="I25" s="11"/>
      <c r="J25" s="10">
        <f t="shared" si="1"/>
        <v>40</v>
      </c>
    </row>
    <row r="26" spans="1:10" ht="72">
      <c r="A26" s="16" t="s">
        <v>65</v>
      </c>
      <c r="B26" s="17"/>
      <c r="C26" s="17"/>
      <c r="D26" s="17"/>
      <c r="E26" s="17"/>
      <c r="F26" s="17"/>
      <c r="G26" s="17"/>
      <c r="H26" s="11">
        <v>1620</v>
      </c>
      <c r="I26" s="11"/>
      <c r="J26" s="10">
        <f t="shared" si="1"/>
        <v>1620</v>
      </c>
    </row>
    <row r="27" spans="1:10" ht="72">
      <c r="A27" s="16" t="s">
        <v>66</v>
      </c>
      <c r="B27" s="17"/>
      <c r="C27" s="17"/>
      <c r="D27" s="17"/>
      <c r="E27" s="17"/>
      <c r="F27" s="17"/>
      <c r="G27" s="17"/>
      <c r="H27" s="11">
        <v>72</v>
      </c>
      <c r="I27" s="11"/>
      <c r="J27" s="10">
        <f t="shared" si="1"/>
        <v>72</v>
      </c>
    </row>
    <row r="28" spans="1:10" ht="72">
      <c r="A28" s="16" t="s">
        <v>67</v>
      </c>
      <c r="B28" s="17"/>
      <c r="C28" s="17"/>
      <c r="D28" s="17"/>
      <c r="E28" s="17"/>
      <c r="F28" s="17"/>
      <c r="G28" s="17"/>
      <c r="H28" s="11">
        <v>5904</v>
      </c>
      <c r="I28" s="11"/>
      <c r="J28" s="10">
        <f t="shared" si="1"/>
        <v>5904</v>
      </c>
    </row>
    <row r="29" spans="1:10" ht="60">
      <c r="A29" s="16" t="s">
        <v>68</v>
      </c>
      <c r="B29" s="17"/>
      <c r="C29" s="17"/>
      <c r="D29" s="17"/>
      <c r="E29" s="17"/>
      <c r="F29" s="17"/>
      <c r="G29" s="17"/>
      <c r="H29" s="11">
        <v>180</v>
      </c>
      <c r="I29" s="11"/>
      <c r="J29" s="10">
        <f t="shared" si="1"/>
        <v>180</v>
      </c>
    </row>
    <row r="30" spans="1:10" ht="56.25">
      <c r="A30" s="18" t="s">
        <v>69</v>
      </c>
      <c r="B30" s="17"/>
      <c r="C30" s="17"/>
      <c r="D30" s="17"/>
      <c r="E30" s="17"/>
      <c r="F30" s="17"/>
      <c r="G30" s="17"/>
      <c r="H30" s="11">
        <v>222</v>
      </c>
      <c r="I30" s="11"/>
      <c r="J30" s="10">
        <f t="shared" si="1"/>
        <v>222</v>
      </c>
    </row>
    <row r="31" spans="1:10" ht="33.75">
      <c r="A31" s="18" t="s">
        <v>70</v>
      </c>
      <c r="B31" s="17"/>
      <c r="C31" s="17"/>
      <c r="D31" s="17"/>
      <c r="E31" s="17"/>
      <c r="F31" s="17"/>
      <c r="G31" s="17"/>
      <c r="H31" s="11">
        <v>1104</v>
      </c>
      <c r="I31" s="11"/>
      <c r="J31" s="10">
        <f t="shared" si="1"/>
        <v>1104</v>
      </c>
    </row>
    <row r="32" spans="1:10" ht="33.75">
      <c r="A32" s="19" t="s">
        <v>71</v>
      </c>
      <c r="B32" s="17"/>
      <c r="C32" s="17"/>
      <c r="D32" s="17"/>
      <c r="E32" s="17"/>
      <c r="F32" s="9"/>
      <c r="G32" s="20"/>
      <c r="H32" s="11">
        <v>7461.16</v>
      </c>
      <c r="I32" s="11"/>
      <c r="J32" s="10">
        <f t="shared" si="1"/>
        <v>7461.16</v>
      </c>
    </row>
    <row r="33" spans="1:10" ht="33.75">
      <c r="A33" s="19" t="s">
        <v>72</v>
      </c>
      <c r="B33" s="11"/>
      <c r="C33" s="11"/>
      <c r="D33" s="11"/>
      <c r="E33" s="11"/>
      <c r="F33" s="11"/>
      <c r="G33" s="11"/>
      <c r="H33" s="11">
        <v>5339.49</v>
      </c>
      <c r="I33" s="11"/>
      <c r="J33" s="10">
        <f t="shared" si="1"/>
        <v>5339.49</v>
      </c>
    </row>
    <row r="34" spans="1:10">
      <c r="A34" s="21" t="s">
        <v>73</v>
      </c>
      <c r="B34" s="22">
        <v>5588.35</v>
      </c>
      <c r="C34" s="22">
        <v>5588.35</v>
      </c>
      <c r="D34" s="22">
        <v>5588.35</v>
      </c>
      <c r="E34" s="22">
        <v>5588.35</v>
      </c>
      <c r="F34" s="22">
        <v>5588.35</v>
      </c>
      <c r="G34" s="22">
        <v>5588.35</v>
      </c>
      <c r="H34" s="13">
        <v>17538.169999999998</v>
      </c>
      <c r="I34" s="13">
        <v>17924.73</v>
      </c>
      <c r="J34" s="5">
        <f>SUM(B34:I34)</f>
        <v>68993</v>
      </c>
    </row>
    <row r="35" spans="1:10" ht="18">
      <c r="A35" s="21" t="s">
        <v>74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23">
        <v>79747.512000000002</v>
      </c>
      <c r="I35" s="23">
        <v>117206.784</v>
      </c>
      <c r="J35" s="5">
        <f>SUM(B35:I35)</f>
        <v>196954.296</v>
      </c>
    </row>
    <row r="36" spans="1:10">
      <c r="A36" s="24" t="s">
        <v>75</v>
      </c>
      <c r="B36" s="5">
        <f>B9+B10+B11+B12+B13+B34+B35</f>
        <v>315937.67</v>
      </c>
      <c r="C36" s="5">
        <f t="shared" ref="C36:I36" si="2">C9+C10+C11+C12+C13+C34+C35</f>
        <v>33003.590000000004</v>
      </c>
      <c r="D36" s="5">
        <f t="shared" si="2"/>
        <v>31915.85</v>
      </c>
      <c r="E36" s="5">
        <f t="shared" si="2"/>
        <v>39161.369999999995</v>
      </c>
      <c r="F36" s="5">
        <f t="shared" si="2"/>
        <v>47069.020000000004</v>
      </c>
      <c r="G36" s="5">
        <f t="shared" si="2"/>
        <v>35112.490000000005</v>
      </c>
      <c r="H36" s="5">
        <f t="shared" si="2"/>
        <v>198478.932</v>
      </c>
      <c r="I36" s="5">
        <f t="shared" si="2"/>
        <v>214580.91399999999</v>
      </c>
      <c r="J36" s="5">
        <f>SUM(B36:I36)</f>
        <v>915259.83600000001</v>
      </c>
    </row>
    <row r="37" spans="1:10">
      <c r="A37" s="25"/>
      <c r="B37" s="69"/>
      <c r="D37" s="69"/>
      <c r="E37" s="69"/>
    </row>
  </sheetData>
  <mergeCells count="5">
    <mergeCell ref="A1:J1"/>
    <mergeCell ref="B6:I6"/>
    <mergeCell ref="A6:A7"/>
    <mergeCell ref="J6:J7"/>
    <mergeCell ref="A2:J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2025-03-20T11:49:04Z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5128F2A6B9934498B0B5E0C6A99355D0_13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