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22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D50" i="2"/>
  <c r="E50" i="2"/>
  <c r="F50" i="2"/>
  <c r="G50" i="2"/>
  <c r="H50" i="2"/>
  <c r="I50" i="2"/>
  <c r="B50" i="2"/>
  <c r="C14" i="2" l="1"/>
  <c r="D14" i="2"/>
  <c r="E14" i="2"/>
  <c r="F14" i="2"/>
  <c r="G14" i="2"/>
  <c r="H14" i="2"/>
  <c r="I14" i="2"/>
  <c r="B14" i="2"/>
  <c r="J10" i="2" l="1"/>
  <c r="J11" i="2"/>
  <c r="J12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9" i="2"/>
  <c r="J14" i="2" l="1"/>
  <c r="J49" i="2"/>
  <c r="C40" i="1"/>
  <c r="B45" i="1" s="1"/>
  <c r="B40" i="1"/>
  <c r="J13" i="2" l="1"/>
  <c r="J50" i="2"/>
  <c r="C45" i="1" s="1"/>
  <c r="E45" i="1" s="1"/>
</calcChain>
</file>

<file path=xl/sharedStrings.xml><?xml version="1.0" encoding="utf-8"?>
<sst xmlns="http://schemas.openxmlformats.org/spreadsheetml/2006/main" count="89" uniqueCount="87">
  <si>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</si>
  <si>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Комсомольская 45.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</si>
  <si>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</si>
  <si>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</si>
  <si>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</si>
  <si>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Комсомольская 45.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</si>
  <si>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</si>
  <si>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</si>
  <si>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</si>
  <si>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</si>
  <si>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</si>
  <si>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</si>
  <si>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</si>
  <si>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</si>
  <si>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</si>
  <si>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</si>
  <si>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</si>
  <si>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</si>
  <si>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</si>
  <si>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</si>
  <si>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</si>
  <si>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</si>
  <si>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</si>
  <si>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</si>
  <si>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</si>
  <si>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</si>
  <si>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</si>
  <si>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</si>
  <si>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</si>
  <si>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</si>
  <si>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</si>
  <si>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</si>
  <si>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</si>
  <si>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</si>
  <si>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</si>
  <si>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</si>
  <si>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</si>
  <si>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</si>
  <si>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</si>
  <si>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</si>
  <si>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</si>
  <si>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</si>
  <si>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</si>
  <si>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</si>
  <si>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</si>
  <si>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</si>
  <si>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I.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</si>
  <si>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</si>
  <si>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</si>
  <si>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</si>
  <si>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</si>
  <si>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</si>
  <si>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Техническое обслуживание внутренних трубопроводных сетей и сооружений: всего замена   участка отопления в подвале</t>
  </si>
  <si>
    <t>Ремонт кровли (90-22,64=67,36м2)</t>
  </si>
  <si>
    <t>Техническое обслуживание внутренних трубопроводных сетей и сооружений: всего замена   участка хвс в подвале.</t>
  </si>
  <si>
    <t>Смена внутренних трубопроводов из стальных труб диаметром: до 32 мм</t>
  </si>
  <si>
    <t>Смена вентилей и клапанов обратных муфтовых диаметром: до 20 мм</t>
  </si>
  <si>
    <t>Подвеска самонесущих изолированных проводов (СИП-2А) напряжением от 0,4 кВ до 1 кВ</t>
  </si>
  <si>
    <t>Демонтаж и установка колес на контейнер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</si>
  <si>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40 мм</t>
  </si>
  <si>
    <t>ремонт мягкой кровли  Подрядик ИП Первухин март кв.80</t>
  </si>
  <si>
    <t>Восстановление поврежденных участков  окраси(22,2 м2)</t>
  </si>
  <si>
    <t>Материалы для проведения работ май</t>
  </si>
  <si>
    <t>Материалы для проведения работ июнь</t>
  </si>
  <si>
    <t>Оформление дубликатов паспортов  подрядчик ООО"ИТЦ Взлет"</t>
  </si>
  <si>
    <t>7. Услуга управления</t>
  </si>
  <si>
    <t>8. Оплачено ресурсоснабжающим организациям</t>
  </si>
  <si>
    <t xml:space="preserve">ИТОГО </t>
  </si>
  <si>
    <t>июль-сентябрь</t>
  </si>
  <si>
    <t>октябрь-декабрь</t>
  </si>
  <si>
    <t>Электромонтажные работы</t>
  </si>
  <si>
    <t>Замена колес.</t>
  </si>
  <si>
    <t>Общестроительные работы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</si>
  <si>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</si>
  <si>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</si>
  <si>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</si>
  <si>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</si>
  <si>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</si>
  <si>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</si>
  <si>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</si>
  <si>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Ремонтно отделочные работы нанесение грунта "Бетоноконтакт", укладка кераомгранита по адресу ул.Комсомольская д.45, п.1
Подрядчик: Ириков Д. О. ИП</t>
  </si>
  <si>
    <t>Ремонт подъездов МКД ул.Комсомольская д.45 п.3  окраска
Подрядчик: Ириков Д. О. ИП</t>
  </si>
  <si>
    <t>Ремонт подъездов МКД ул.Комсомольская д.45 п.2  окраска
Подрядчик: Ириков Д. О. ИП</t>
  </si>
  <si>
    <t>Ремонт подъездов МКД ул.Комсомольская д.45 п.1 окраска
Подрядчик: Ириков Д. О. ИП</t>
  </si>
  <si>
    <t>Дезинсекция подвалов</t>
  </si>
  <si>
    <t>Ремонт контейнеров</t>
  </si>
  <si>
    <t>Герметизация межпанельных швов с материалом ул.Комсомольская д.45, кв.61
Подрядчик: Первухин М.Ф.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</si>
</sst>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\ &quot;₽&quot;_-;\-* #\.##0.00\ &quot;₽&quot;_-;_-* \-??\ &quot;₽&quot;_-;_-@_-"/>
    <numFmt numFmtId="165" formatCode="#\ ##0.00"/>
  </numFmts>
  <fonts count="22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left" vertical="center" indent="15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11" fillId="0" borderId="1" xfId="0" applyFont="1" applyBorder="1" applyAlignment="1">
      <alignment horizontal="left"/>
    </xf>
    <xf numFmtId="0" fontId="0" fillId="0" borderId="0" xfId="0" applyBorder="1" applyAlignment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1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4" fontId="18" fillId="0" borderId="1" xfId="1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Fill="1" applyBorder="1" applyAlignment="1" applyProtection="1">
      <alignment horizontal="left" vertical="center" wrapText="1"/>
    </xf>
    <xf numFmtId="4" fontId="19" fillId="0" borderId="1" xfId="0" applyNumberFormat="1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Fill="1" applyBorder="1" applyAlignment="1" applyProtection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9" fontId="2" fillId="2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1" zoomScale="85" zoomScaleNormal="85" workbookViewId="0">
      <selection activeCell="A42" sqref="A42:E4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2" t="s">
        <v>0</v>
      </c>
      <c r="B1" s="42"/>
      <c r="C1" s="42"/>
      <c r="D1" s="42"/>
      <c r="E1" s="6"/>
      <c r="F1" s="6"/>
      <c r="G1" s="6"/>
      <c r="H1" s="6"/>
      <c r="I1" s="6"/>
    </row>
    <row r="4" spans="1:9" ht="15" customHeight="1">
      <c r="A4" s="51" t="s">
        <v>1</v>
      </c>
      <c r="B4" s="51"/>
      <c r="C4" s="51"/>
      <c r="D4" s="51"/>
      <c r="E4" s="7"/>
      <c r="F4" s="7"/>
      <c r="G4" s="7"/>
      <c r="H4" s="7"/>
      <c r="I4" s="7"/>
    </row>
    <row r="5" spans="1:9" ht="15" customHeight="1">
      <c r="A5" s="51"/>
      <c r="B5" s="51"/>
      <c r="C5" s="51"/>
      <c r="D5" s="51"/>
      <c r="E5" s="7"/>
      <c r="F5" s="7"/>
      <c r="G5" s="7"/>
      <c r="H5" s="7"/>
      <c r="I5" s="7"/>
    </row>
    <row r="8" spans="1:9" ht="15.75">
      <c r="B8" s="41" t="s">
        <v>2</v>
      </c>
      <c r="C8" s="41"/>
      <c r="D8" s="2"/>
      <c r="E8" s="2"/>
      <c r="F8" s="2"/>
      <c r="G8" s="8"/>
    </row>
    <row r="9" spans="1:9" ht="15.75" customHeight="1">
      <c r="A9" s="9"/>
      <c r="B9" s="43" t="s">
        <v>3</v>
      </c>
      <c r="C9" s="43"/>
      <c r="D9" s="10"/>
      <c r="E9" s="10"/>
      <c r="F9" s="10"/>
      <c r="G9" s="10"/>
      <c r="H9" s="11"/>
    </row>
    <row r="11" spans="1:9">
      <c r="A11" s="44" t="s">
        <v>4</v>
      </c>
      <c r="B11" s="45"/>
      <c r="C11" s="38" t="s">
        <v>5</v>
      </c>
    </row>
    <row r="12" spans="1:9">
      <c r="A12" s="44" t="s">
        <v>6</v>
      </c>
      <c r="B12" s="45"/>
      <c r="C12" s="26">
        <v>1995</v>
      </c>
    </row>
    <row r="13" spans="1:9">
      <c r="A13" s="44" t="s">
        <v>7</v>
      </c>
      <c r="B13" s="45"/>
      <c r="C13" s="39">
        <v>0.2</v>
      </c>
    </row>
    <row r="14" spans="1:9">
      <c r="A14" s="44" t="s">
        <v>8</v>
      </c>
      <c r="B14" s="45"/>
      <c r="C14" s="40">
        <v>8816.6</v>
      </c>
    </row>
    <row r="15" spans="1:9">
      <c r="A15" s="44" t="s">
        <v>9</v>
      </c>
      <c r="B15" s="45"/>
      <c r="C15" s="40">
        <v>7590.9</v>
      </c>
    </row>
    <row r="16" spans="1:9">
      <c r="A16" s="64" t="s">
        <v>10</v>
      </c>
      <c r="B16" s="65"/>
      <c r="C16" s="40">
        <v>0</v>
      </c>
    </row>
    <row r="19" spans="1:4" ht="15.75">
      <c r="A19" s="41" t="s">
        <v>11</v>
      </c>
      <c r="B19" s="41"/>
      <c r="C19" s="41"/>
      <c r="D19" s="41"/>
    </row>
    <row r="20" spans="1:4">
      <c r="A20" s="52" t="s">
        <v>12</v>
      </c>
      <c r="B20" s="52"/>
      <c r="C20" s="52"/>
      <c r="D20" s="52"/>
    </row>
    <row r="21" spans="1:4">
      <c r="A21" s="52"/>
      <c r="B21" s="52"/>
      <c r="C21" s="52"/>
      <c r="D21" s="52"/>
    </row>
    <row r="22" spans="1:4">
      <c r="A22" s="52"/>
      <c r="B22" s="52"/>
      <c r="C22" s="52"/>
      <c r="D22" s="52"/>
    </row>
    <row r="24" spans="1:4">
      <c r="A24" s="53" t="s">
        <v>13</v>
      </c>
      <c r="B24" s="54"/>
      <c r="C24" s="54"/>
      <c r="D24" s="55"/>
    </row>
    <row r="25" spans="1:4">
      <c r="A25" s="56"/>
      <c r="B25" s="57"/>
      <c r="C25" s="57"/>
      <c r="D25" s="58"/>
    </row>
    <row r="26" spans="1:4" ht="30">
      <c r="A26" s="12" t="s">
        <v>14</v>
      </c>
      <c r="B26" s="60" t="s">
        <v>15</v>
      </c>
      <c r="C26" s="60"/>
      <c r="D26" s="1" t="s">
        <v>16</v>
      </c>
    </row>
    <row r="27" spans="1:4">
      <c r="A27" s="13" t="s">
        <v>17</v>
      </c>
      <c r="B27" s="61" t="s">
        <v>18</v>
      </c>
      <c r="C27" s="61"/>
      <c r="D27" s="14">
        <v>19.73</v>
      </c>
    </row>
    <row r="28" spans="1:4">
      <c r="A28" s="13" t="s">
        <v>19</v>
      </c>
      <c r="B28" s="61" t="s">
        <v>18</v>
      </c>
      <c r="C28" s="61"/>
      <c r="D28" s="14">
        <v>21.11</v>
      </c>
    </row>
    <row r="30" spans="1:4" s="4" customFormat="1"/>
    <row r="31" spans="1:4" s="4" customFormat="1" ht="15.75">
      <c r="A31" s="62" t="s">
        <v>20</v>
      </c>
      <c r="B31" s="62"/>
      <c r="C31" s="62"/>
      <c r="D31" s="15"/>
    </row>
    <row r="32" spans="1:4" s="4" customFormat="1" ht="15.75">
      <c r="A32" s="59" t="s">
        <v>21</v>
      </c>
      <c r="B32" s="59"/>
      <c r="C32" s="59"/>
      <c r="D32" s="16"/>
    </row>
    <row r="33" spans="1:5" s="4" customFormat="1" ht="15.75">
      <c r="A33" s="59"/>
      <c r="B33" s="59"/>
      <c r="C33" s="59"/>
      <c r="D33" s="16"/>
    </row>
    <row r="34" spans="1:5" s="4" customFormat="1" ht="15.75">
      <c r="A34" s="59"/>
      <c r="B34" s="59"/>
      <c r="C34" s="59"/>
      <c r="D34" s="16"/>
    </row>
    <row r="35" spans="1:5" s="4" customFormat="1" ht="15.75">
      <c r="A35" s="17"/>
      <c r="B35" s="17" t="s">
        <v>22</v>
      </c>
      <c r="C35" s="17" t="s">
        <v>23</v>
      </c>
      <c r="D35" s="16"/>
    </row>
    <row r="36" spans="1:5" s="4" customFormat="1" ht="15.75">
      <c r="A36" s="18" t="s">
        <v>24</v>
      </c>
      <c r="B36" s="19">
        <v>1851509.28</v>
      </c>
      <c r="C36" s="19">
        <v>1796108.22</v>
      </c>
      <c r="D36" s="16"/>
    </row>
    <row r="37" spans="1:5" s="4" customFormat="1" ht="15.75">
      <c r="A37" s="18" t="s">
        <v>25</v>
      </c>
      <c r="B37" s="19">
        <v>265921.38999999996</v>
      </c>
      <c r="C37" s="19">
        <v>201696.29</v>
      </c>
      <c r="D37" s="16"/>
    </row>
    <row r="38" spans="1:5" s="4" customFormat="1">
      <c r="A38" s="18" t="s">
        <v>26</v>
      </c>
      <c r="B38" s="19">
        <v>22200</v>
      </c>
      <c r="C38" s="19">
        <v>17025.476190476191</v>
      </c>
      <c r="D38" s="20"/>
    </row>
    <row r="39" spans="1:5" s="4" customFormat="1">
      <c r="A39" s="21" t="s">
        <v>27</v>
      </c>
      <c r="B39" s="19">
        <v>-42952.187999999995</v>
      </c>
      <c r="C39" s="19"/>
      <c r="D39" s="22"/>
    </row>
    <row r="40" spans="1:5" s="4" customFormat="1">
      <c r="A40" s="23" t="s">
        <v>28</v>
      </c>
      <c r="B40" s="19">
        <f>B36+B37+B39+B38</f>
        <v>2096678.4819999998</v>
      </c>
      <c r="C40" s="19">
        <f>C36+C37+C38</f>
        <v>2014829.9861904762</v>
      </c>
      <c r="D40" s="24"/>
    </row>
    <row r="42" spans="1:5" s="5" customFormat="1" ht="15.75">
      <c r="A42" s="63" t="s">
        <v>29</v>
      </c>
      <c r="B42" s="63"/>
      <c r="C42" s="63"/>
      <c r="D42" s="63"/>
      <c r="E42" s="63"/>
    </row>
    <row r="43" spans="1:5" s="5" customFormat="1" ht="15.75">
      <c r="A43" s="46" t="s">
        <v>30</v>
      </c>
      <c r="B43" s="46"/>
      <c r="C43" s="46"/>
      <c r="D43" s="46"/>
      <c r="E43" s="46"/>
    </row>
    <row r="44" spans="1:5" s="5" customFormat="1" ht="105">
      <c r="A44" s="25" t="s">
        <v>31</v>
      </c>
      <c r="B44" s="25" t="s">
        <v>32</v>
      </c>
      <c r="C44" s="47" t="s">
        <v>33</v>
      </c>
      <c r="D44" s="48"/>
      <c r="E44" s="25" t="s">
        <v>34</v>
      </c>
    </row>
    <row r="45" spans="1:5" s="5" customFormat="1">
      <c r="A45" s="19">
        <v>193617.67</v>
      </c>
      <c r="B45" s="19">
        <f>C40</f>
        <v>2014829.9861904762</v>
      </c>
      <c r="C45" s="49">
        <f>'Раздел 5'!J50</f>
        <v>2292651.0419999999</v>
      </c>
      <c r="D45" s="50"/>
      <c r="E45" s="19">
        <f>A45+B45-C45</f>
        <v>-84203.385809523519</v>
      </c>
    </row>
    <row r="46" spans="1:5" s="5" customFormat="1">
      <c r="A46"/>
      <c r="B46"/>
      <c r="C46"/>
      <c r="D46"/>
      <c r="E46"/>
    </row>
  </sheetData>
  <mergeCells count="22">
    <mergeCell ref="A43:E43"/>
    <mergeCell ref="C44:D44"/>
    <mergeCell ref="C45:D45"/>
    <mergeCell ref="A4:D5"/>
    <mergeCell ref="A20:D22"/>
    <mergeCell ref="A24:D25"/>
    <mergeCell ref="A32:C34"/>
    <mergeCell ref="B26:C26"/>
    <mergeCell ref="B27:C27"/>
    <mergeCell ref="B28:C28"/>
    <mergeCell ref="A31:C31"/>
    <mergeCell ref="A42:E42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39" workbookViewId="0">
      <selection activeCell="B50" sqref="B50:I50"/>
    </sheetView>
  </sheetViews>
  <sheetFormatPr defaultColWidth="8.85546875" defaultRowHeight="15"/>
  <cols>
    <col min="1" max="1" width="51.140625" bestFit="1" customWidth="1"/>
    <col min="2" max="7" width="9.85546875" bestFit="1" customWidth="1"/>
    <col min="8" max="8" width="12.85546875" bestFit="1" customWidth="1"/>
    <col min="9" max="9" width="14.5703125" bestFit="1" customWidth="1"/>
    <col min="10" max="10" width="29.140625" bestFit="1" customWidth="1"/>
  </cols>
  <sheetData>
    <row r="1" spans="1:10" ht="15.75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66" t="s">
        <v>36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>
      <c r="A4" s="66"/>
      <c r="B4" s="66"/>
      <c r="C4" s="66"/>
      <c r="D4" s="66"/>
      <c r="E4" s="66"/>
      <c r="F4" s="66"/>
      <c r="G4" s="66"/>
      <c r="H4" s="66"/>
      <c r="I4" s="66"/>
      <c r="J4" s="66"/>
    </row>
    <row r="6" spans="1:10">
      <c r="A6" s="68" t="s">
        <v>37</v>
      </c>
      <c r="B6" s="67" t="s">
        <v>38</v>
      </c>
      <c r="C6" s="67"/>
      <c r="D6" s="67"/>
      <c r="E6" s="67"/>
      <c r="F6" s="67"/>
      <c r="G6" s="67"/>
      <c r="H6" s="67"/>
      <c r="I6" s="67"/>
      <c r="J6" s="68" t="s">
        <v>39</v>
      </c>
    </row>
    <row r="7" spans="1:10">
      <c r="A7" s="68"/>
      <c r="B7" s="27" t="s">
        <v>40</v>
      </c>
      <c r="C7" s="27" t="s">
        <v>41</v>
      </c>
      <c r="D7" s="27" t="s">
        <v>42</v>
      </c>
      <c r="E7" s="27" t="s">
        <v>43</v>
      </c>
      <c r="F7" s="27" t="s">
        <v>44</v>
      </c>
      <c r="G7" s="27" t="s">
        <v>45</v>
      </c>
      <c r="H7" s="27" t="s">
        <v>68</v>
      </c>
      <c r="I7" s="27" t="s">
        <v>69</v>
      </c>
      <c r="J7" s="68"/>
    </row>
    <row r="8" spans="1:10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</row>
    <row r="9" spans="1:10">
      <c r="A9" s="34" t="s">
        <v>46</v>
      </c>
      <c r="B9" s="35">
        <v>21530</v>
      </c>
      <c r="C9" s="35">
        <v>21530</v>
      </c>
      <c r="D9" s="35">
        <v>29345.5</v>
      </c>
      <c r="E9" s="35">
        <v>26229</v>
      </c>
      <c r="F9" s="35">
        <v>21794</v>
      </c>
      <c r="G9" s="35">
        <v>21778.5</v>
      </c>
      <c r="H9" s="35">
        <v>75022.62</v>
      </c>
      <c r="I9" s="35">
        <v>67014.11</v>
      </c>
      <c r="J9" s="35">
        <f>SUM(B9:I9)</f>
        <v>284243.73</v>
      </c>
    </row>
    <row r="10" spans="1:10">
      <c r="A10" s="34" t="s">
        <v>47</v>
      </c>
      <c r="B10" s="36">
        <v>7835</v>
      </c>
      <c r="C10" s="36">
        <v>7835</v>
      </c>
      <c r="D10" s="36">
        <v>8214</v>
      </c>
      <c r="E10" s="36">
        <v>8214</v>
      </c>
      <c r="F10" s="36">
        <v>8214</v>
      </c>
      <c r="G10" s="36">
        <v>8214</v>
      </c>
      <c r="H10" s="35">
        <v>23612.799999999999</v>
      </c>
      <c r="I10" s="35">
        <v>23085</v>
      </c>
      <c r="J10" s="35">
        <f t="shared" ref="J10:J13" si="0">SUM(B10:I10)</f>
        <v>95223.8</v>
      </c>
    </row>
    <row r="11" spans="1:10">
      <c r="A11" s="34" t="s">
        <v>48</v>
      </c>
      <c r="B11" s="35">
        <v>27909.759999999998</v>
      </c>
      <c r="C11" s="35">
        <v>16986.09</v>
      </c>
      <c r="D11" s="35">
        <v>4370.09</v>
      </c>
      <c r="E11" s="35">
        <v>5689.09</v>
      </c>
      <c r="F11" s="35">
        <v>6711.66</v>
      </c>
      <c r="G11" s="35">
        <v>6861.66</v>
      </c>
      <c r="H11" s="35">
        <v>20938.55</v>
      </c>
      <c r="I11" s="35">
        <v>16454</v>
      </c>
      <c r="J11" s="35">
        <f t="shared" si="0"/>
        <v>105920.90000000001</v>
      </c>
    </row>
    <row r="12" spans="1:10" ht="25.5">
      <c r="A12" s="34" t="s">
        <v>49</v>
      </c>
      <c r="B12" s="37">
        <v>1830</v>
      </c>
      <c r="C12" s="37">
        <v>3319</v>
      </c>
      <c r="D12" s="37">
        <v>4300</v>
      </c>
      <c r="E12" s="37">
        <v>10600</v>
      </c>
      <c r="F12" s="37">
        <v>15879</v>
      </c>
      <c r="G12" s="37">
        <v>12417.5</v>
      </c>
      <c r="H12" s="37">
        <v>63957.38</v>
      </c>
      <c r="I12" s="37">
        <v>8860.2799999999988</v>
      </c>
      <c r="J12" s="35">
        <f t="shared" si="0"/>
        <v>121163.16</v>
      </c>
    </row>
    <row r="13" spans="1:10" ht="25.5">
      <c r="A13" s="34" t="s">
        <v>50</v>
      </c>
      <c r="B13" s="37">
        <v>31111.169999999984</v>
      </c>
      <c r="C13" s="37">
        <v>30260.229999999989</v>
      </c>
      <c r="D13" s="37">
        <v>41180.339999999997</v>
      </c>
      <c r="E13" s="37">
        <v>30695.190000000006</v>
      </c>
      <c r="F13" s="37">
        <v>31370.5</v>
      </c>
      <c r="G13" s="37">
        <v>21409.370000000003</v>
      </c>
      <c r="H13" s="37">
        <v>105172.20999999999</v>
      </c>
      <c r="I13" s="37">
        <v>76160.5</v>
      </c>
      <c r="J13" s="35">
        <f t="shared" si="0"/>
        <v>367359.50999999995</v>
      </c>
    </row>
    <row r="14" spans="1:10">
      <c r="A14" s="34" t="s">
        <v>51</v>
      </c>
      <c r="B14" s="37">
        <f>SUM(B15:B45)</f>
        <v>7865.11</v>
      </c>
      <c r="C14" s="37">
        <f t="shared" ref="C14:I14" si="1">SUM(C15:C45)</f>
        <v>6029.16</v>
      </c>
      <c r="D14" s="37">
        <f t="shared" si="1"/>
        <v>0</v>
      </c>
      <c r="E14" s="37">
        <f t="shared" si="1"/>
        <v>0</v>
      </c>
      <c r="F14" s="37">
        <f t="shared" si="1"/>
        <v>14088.35</v>
      </c>
      <c r="G14" s="37">
        <f t="shared" si="1"/>
        <v>1722.87</v>
      </c>
      <c r="H14" s="37">
        <f t="shared" si="1"/>
        <v>526614.31999999995</v>
      </c>
      <c r="I14" s="37">
        <f t="shared" si="1"/>
        <v>35719.760000000002</v>
      </c>
      <c r="J14" s="35">
        <f t="shared" ref="J14:J48" si="2">SUM(B14:I14)</f>
        <v>592039.56999999995</v>
      </c>
    </row>
    <row r="15" spans="1:10" ht="38.25">
      <c r="A15" s="32" t="s">
        <v>52</v>
      </c>
      <c r="B15" s="28">
        <v>7865.11</v>
      </c>
      <c r="C15" s="27"/>
      <c r="D15" s="28"/>
      <c r="E15" s="27"/>
      <c r="F15" s="28"/>
      <c r="G15" s="28"/>
      <c r="H15" s="28"/>
      <c r="I15" s="28"/>
      <c r="J15" s="27">
        <f t="shared" si="2"/>
        <v>7865.11</v>
      </c>
    </row>
    <row r="16" spans="1:10">
      <c r="A16" s="32" t="s">
        <v>53</v>
      </c>
      <c r="B16" s="28"/>
      <c r="C16" s="28"/>
      <c r="D16" s="28"/>
      <c r="E16" s="28"/>
      <c r="F16" s="28"/>
      <c r="G16" s="28"/>
      <c r="H16" s="28"/>
      <c r="I16" s="28"/>
      <c r="J16" s="27">
        <f t="shared" si="2"/>
        <v>0</v>
      </c>
    </row>
    <row r="17" spans="1:10" ht="25.5">
      <c r="A17" s="32" t="s">
        <v>54</v>
      </c>
      <c r="B17" s="28"/>
      <c r="C17" s="28">
        <v>6029.16</v>
      </c>
      <c r="D17" s="28"/>
      <c r="E17" s="28"/>
      <c r="F17" s="28"/>
      <c r="G17" s="28"/>
      <c r="H17" s="28"/>
      <c r="I17" s="28"/>
      <c r="J17" s="27">
        <f t="shared" si="2"/>
        <v>6029.16</v>
      </c>
    </row>
    <row r="18" spans="1:10" ht="25.5">
      <c r="A18" s="32" t="s">
        <v>55</v>
      </c>
      <c r="B18" s="28"/>
      <c r="C18" s="28"/>
      <c r="D18" s="28"/>
      <c r="E18" s="28"/>
      <c r="F18" s="28">
        <v>3202.82</v>
      </c>
      <c r="G18" s="28"/>
      <c r="H18" s="28"/>
      <c r="I18" s="28"/>
      <c r="J18" s="27">
        <f t="shared" si="2"/>
        <v>3202.82</v>
      </c>
    </row>
    <row r="19" spans="1:10" ht="25.5">
      <c r="A19" s="32" t="s">
        <v>56</v>
      </c>
      <c r="B19" s="28"/>
      <c r="C19" s="28"/>
      <c r="D19" s="28"/>
      <c r="E19" s="28"/>
      <c r="F19" s="28">
        <v>2851.73</v>
      </c>
      <c r="G19" s="28"/>
      <c r="H19" s="28"/>
      <c r="I19" s="28"/>
      <c r="J19" s="27">
        <f t="shared" si="2"/>
        <v>2851.73</v>
      </c>
    </row>
    <row r="20" spans="1:10" ht="25.5">
      <c r="A20" s="32" t="s">
        <v>57</v>
      </c>
      <c r="B20" s="28"/>
      <c r="C20" s="28"/>
      <c r="D20" s="28"/>
      <c r="E20" s="28"/>
      <c r="F20" s="28">
        <v>3603.8</v>
      </c>
      <c r="G20" s="28"/>
      <c r="H20" s="28"/>
      <c r="I20" s="28"/>
      <c r="J20" s="27">
        <f t="shared" si="2"/>
        <v>3603.8</v>
      </c>
    </row>
    <row r="21" spans="1:10">
      <c r="A21" s="33" t="s">
        <v>58</v>
      </c>
      <c r="B21" s="29"/>
      <c r="C21" s="29"/>
      <c r="D21" s="29"/>
      <c r="E21" s="29"/>
      <c r="F21" s="29">
        <v>4430</v>
      </c>
      <c r="G21" s="29"/>
      <c r="H21" s="28"/>
      <c r="I21" s="28"/>
      <c r="J21" s="27">
        <f t="shared" si="2"/>
        <v>4430</v>
      </c>
    </row>
    <row r="22" spans="1:10" ht="38.25">
      <c r="A22" s="33" t="s">
        <v>59</v>
      </c>
      <c r="B22" s="29"/>
      <c r="C22" s="29"/>
      <c r="D22" s="29"/>
      <c r="E22" s="29"/>
      <c r="F22" s="29"/>
      <c r="G22" s="29">
        <v>1722.87</v>
      </c>
      <c r="H22" s="28"/>
      <c r="I22" s="28"/>
      <c r="J22" s="27">
        <f t="shared" si="2"/>
        <v>1722.87</v>
      </c>
    </row>
    <row r="23" spans="1:10">
      <c r="A23" s="33" t="s">
        <v>60</v>
      </c>
      <c r="B23" s="29"/>
      <c r="C23" s="29"/>
      <c r="D23" s="29"/>
      <c r="E23" s="29"/>
      <c r="F23" s="29"/>
      <c r="G23" s="30"/>
      <c r="H23" s="28"/>
      <c r="I23" s="28"/>
      <c r="J23" s="27">
        <f t="shared" si="2"/>
        <v>0</v>
      </c>
    </row>
    <row r="24" spans="1:10">
      <c r="A24" s="33" t="s">
        <v>61</v>
      </c>
      <c r="B24" s="28"/>
      <c r="C24" s="28"/>
      <c r="D24" s="28"/>
      <c r="E24" s="28"/>
      <c r="F24" s="28"/>
      <c r="G24" s="28"/>
      <c r="H24" s="28"/>
      <c r="I24" s="28"/>
      <c r="J24" s="27">
        <f t="shared" si="2"/>
        <v>0</v>
      </c>
    </row>
    <row r="25" spans="1:10">
      <c r="A25" s="32" t="s">
        <v>62</v>
      </c>
      <c r="B25" s="28"/>
      <c r="C25" s="28"/>
      <c r="D25" s="28"/>
      <c r="E25" s="28"/>
      <c r="F25" s="28"/>
      <c r="G25" s="28"/>
      <c r="H25" s="28"/>
      <c r="I25" s="28"/>
      <c r="J25" s="27">
        <f t="shared" si="2"/>
        <v>0</v>
      </c>
    </row>
    <row r="26" spans="1:10">
      <c r="A26" s="32" t="s">
        <v>63</v>
      </c>
      <c r="B26" s="28"/>
      <c r="C26" s="28"/>
      <c r="D26" s="28"/>
      <c r="E26" s="28"/>
      <c r="F26" s="28"/>
      <c r="G26" s="28"/>
      <c r="H26" s="28"/>
      <c r="I26" s="28"/>
      <c r="J26" s="27">
        <f t="shared" si="2"/>
        <v>0</v>
      </c>
    </row>
    <row r="27" spans="1:10" ht="25.5">
      <c r="A27" s="32" t="s">
        <v>64</v>
      </c>
      <c r="B27" s="28"/>
      <c r="C27" s="28"/>
      <c r="D27" s="28"/>
      <c r="E27" s="28"/>
      <c r="F27" s="28"/>
      <c r="G27" s="28"/>
      <c r="H27" s="28"/>
      <c r="I27" s="28"/>
      <c r="J27" s="27">
        <f t="shared" si="2"/>
        <v>0</v>
      </c>
    </row>
    <row r="28" spans="1:10">
      <c r="A28" s="32" t="s">
        <v>70</v>
      </c>
      <c r="B28" s="28"/>
      <c r="C28" s="28"/>
      <c r="D28" s="28"/>
      <c r="E28" s="28"/>
      <c r="F28" s="28"/>
      <c r="G28" s="28"/>
      <c r="H28" s="28">
        <v>2808.18</v>
      </c>
      <c r="I28" s="28">
        <v>4902.13</v>
      </c>
      <c r="J28" s="27">
        <f t="shared" si="2"/>
        <v>7710.3099999999995</v>
      </c>
    </row>
    <row r="29" spans="1:10">
      <c r="A29" s="32" t="s">
        <v>71</v>
      </c>
      <c r="B29" s="28"/>
      <c r="C29" s="28"/>
      <c r="D29" s="28"/>
      <c r="E29" s="28"/>
      <c r="F29" s="28"/>
      <c r="G29" s="28"/>
      <c r="H29" s="28">
        <v>2580</v>
      </c>
      <c r="I29" s="28">
        <v>6871</v>
      </c>
      <c r="J29" s="27">
        <f t="shared" si="2"/>
        <v>9451</v>
      </c>
    </row>
    <row r="30" spans="1:10">
      <c r="A30" s="32" t="s">
        <v>72</v>
      </c>
      <c r="B30" s="28"/>
      <c r="C30" s="28"/>
      <c r="D30" s="28"/>
      <c r="E30" s="28"/>
      <c r="F30" s="28"/>
      <c r="G30" s="28"/>
      <c r="H30" s="28">
        <v>30563.62</v>
      </c>
      <c r="I30" s="28"/>
      <c r="J30" s="27">
        <f t="shared" si="2"/>
        <v>30563.62</v>
      </c>
    </row>
    <row r="31" spans="1:10" ht="25.5">
      <c r="A31" s="32" t="s">
        <v>73</v>
      </c>
      <c r="B31" s="28"/>
      <c r="C31" s="28"/>
      <c r="D31" s="28"/>
      <c r="E31" s="28"/>
      <c r="F31" s="28"/>
      <c r="G31" s="28"/>
      <c r="H31" s="28">
        <v>90</v>
      </c>
      <c r="I31" s="28"/>
      <c r="J31" s="27">
        <f t="shared" si="2"/>
        <v>90</v>
      </c>
    </row>
    <row r="32" spans="1:10" ht="38.25">
      <c r="A32" s="32" t="s">
        <v>74</v>
      </c>
      <c r="B32" s="28"/>
      <c r="C32" s="28"/>
      <c r="D32" s="28"/>
      <c r="E32" s="28"/>
      <c r="F32" s="28"/>
      <c r="G32" s="28"/>
      <c r="H32" s="28">
        <v>3852</v>
      </c>
      <c r="I32" s="28"/>
      <c r="J32" s="27">
        <f t="shared" si="2"/>
        <v>3852</v>
      </c>
    </row>
    <row r="33" spans="1:10" ht="38.25">
      <c r="A33" s="32" t="s">
        <v>75</v>
      </c>
      <c r="B33" s="28"/>
      <c r="C33" s="28"/>
      <c r="D33" s="28"/>
      <c r="E33" s="28"/>
      <c r="F33" s="28"/>
      <c r="G33" s="28"/>
      <c r="H33" s="28">
        <v>54</v>
      </c>
      <c r="I33" s="28"/>
      <c r="J33" s="27">
        <f t="shared" si="2"/>
        <v>54</v>
      </c>
    </row>
    <row r="34" spans="1:10" ht="38.25">
      <c r="A34" s="32" t="s">
        <v>76</v>
      </c>
      <c r="B34" s="28"/>
      <c r="C34" s="28"/>
      <c r="D34" s="28"/>
      <c r="E34" s="28"/>
      <c r="F34" s="28"/>
      <c r="G34" s="28"/>
      <c r="H34" s="28">
        <v>6396</v>
      </c>
      <c r="I34" s="28"/>
      <c r="J34" s="27">
        <f t="shared" si="2"/>
        <v>6396</v>
      </c>
    </row>
    <row r="35" spans="1:10" ht="38.25">
      <c r="A35" s="32" t="s">
        <v>77</v>
      </c>
      <c r="B35" s="28"/>
      <c r="C35" s="28"/>
      <c r="D35" s="28"/>
      <c r="E35" s="28"/>
      <c r="F35" s="28"/>
      <c r="G35" s="28"/>
      <c r="H35" s="28">
        <v>180</v>
      </c>
      <c r="I35" s="28"/>
      <c r="J35" s="27">
        <f t="shared" si="2"/>
        <v>180</v>
      </c>
    </row>
    <row r="36" spans="1:10" ht="25.5">
      <c r="A36" s="32" t="s">
        <v>78</v>
      </c>
      <c r="B36" s="28"/>
      <c r="C36" s="28"/>
      <c r="D36" s="28"/>
      <c r="E36" s="28"/>
      <c r="F36" s="28"/>
      <c r="G36" s="28"/>
      <c r="H36" s="28">
        <v>222</v>
      </c>
      <c r="I36" s="28"/>
      <c r="J36" s="27">
        <f t="shared" si="2"/>
        <v>222</v>
      </c>
    </row>
    <row r="37" spans="1:10" ht="25.5">
      <c r="A37" s="32" t="s">
        <v>79</v>
      </c>
      <c r="B37" s="28"/>
      <c r="C37" s="28"/>
      <c r="D37" s="28"/>
      <c r="E37" s="28"/>
      <c r="F37" s="28"/>
      <c r="G37" s="28"/>
      <c r="H37" s="28">
        <v>1196</v>
      </c>
      <c r="I37" s="28"/>
      <c r="J37" s="27">
        <f t="shared" si="2"/>
        <v>1196</v>
      </c>
    </row>
    <row r="38" spans="1:10" ht="51">
      <c r="A38" s="32" t="s">
        <v>80</v>
      </c>
      <c r="B38" s="28"/>
      <c r="C38" s="28"/>
      <c r="D38" s="28"/>
      <c r="E38" s="28"/>
      <c r="F38" s="28"/>
      <c r="G38" s="28"/>
      <c r="H38" s="28">
        <v>1855</v>
      </c>
      <c r="I38" s="28"/>
      <c r="J38" s="27">
        <f t="shared" si="2"/>
        <v>1855</v>
      </c>
    </row>
    <row r="39" spans="1:10" ht="51">
      <c r="A39" s="32" t="s">
        <v>80</v>
      </c>
      <c r="B39" s="28"/>
      <c r="C39" s="28"/>
      <c r="D39" s="28"/>
      <c r="E39" s="28"/>
      <c r="F39" s="28"/>
      <c r="G39" s="28"/>
      <c r="H39" s="28">
        <v>26500</v>
      </c>
      <c r="I39" s="28"/>
      <c r="J39" s="27">
        <f t="shared" si="2"/>
        <v>26500</v>
      </c>
    </row>
    <row r="40" spans="1:10" ht="25.5">
      <c r="A40" s="32" t="s">
        <v>81</v>
      </c>
      <c r="B40" s="28"/>
      <c r="C40" s="28"/>
      <c r="D40" s="28"/>
      <c r="E40" s="28"/>
      <c r="F40" s="28"/>
      <c r="G40" s="28"/>
      <c r="H40" s="28">
        <v>165615.60999999999</v>
      </c>
      <c r="I40" s="28"/>
      <c r="J40" s="27">
        <f t="shared" si="2"/>
        <v>165615.60999999999</v>
      </c>
    </row>
    <row r="41" spans="1:10" ht="25.5">
      <c r="A41" s="32" t="s">
        <v>82</v>
      </c>
      <c r="B41" s="28"/>
      <c r="C41" s="28"/>
      <c r="D41" s="28"/>
      <c r="E41" s="28"/>
      <c r="F41" s="28"/>
      <c r="G41" s="28"/>
      <c r="H41" s="28">
        <v>136874.93</v>
      </c>
      <c r="I41" s="28"/>
      <c r="J41" s="27">
        <f t="shared" si="2"/>
        <v>136874.93</v>
      </c>
    </row>
    <row r="42" spans="1:10" ht="25.5">
      <c r="A42" s="32" t="s">
        <v>83</v>
      </c>
      <c r="B42" s="28"/>
      <c r="C42" s="28"/>
      <c r="D42" s="28"/>
      <c r="E42" s="28"/>
      <c r="F42" s="28"/>
      <c r="G42" s="28"/>
      <c r="H42" s="28">
        <v>143509.68</v>
      </c>
      <c r="I42" s="28"/>
      <c r="J42" s="27">
        <f t="shared" si="2"/>
        <v>143509.68</v>
      </c>
    </row>
    <row r="43" spans="1:10">
      <c r="A43" s="32" t="s">
        <v>84</v>
      </c>
      <c r="B43" s="28"/>
      <c r="C43" s="28"/>
      <c r="D43" s="28"/>
      <c r="E43" s="28"/>
      <c r="F43" s="28"/>
      <c r="G43" s="28"/>
      <c r="H43" s="28">
        <v>4317.3</v>
      </c>
      <c r="I43" s="28"/>
      <c r="J43" s="27">
        <f t="shared" si="2"/>
        <v>4317.3</v>
      </c>
    </row>
    <row r="44" spans="1:10">
      <c r="A44" s="32" t="s">
        <v>85</v>
      </c>
      <c r="B44" s="28"/>
      <c r="C44" s="28"/>
      <c r="D44" s="28"/>
      <c r="E44" s="28"/>
      <c r="F44" s="28"/>
      <c r="G44" s="28"/>
      <c r="H44" s="28"/>
      <c r="I44" s="28">
        <v>3276.6299999999997</v>
      </c>
      <c r="J44" s="27">
        <f t="shared" si="2"/>
        <v>3276.6299999999997</v>
      </c>
    </row>
    <row r="45" spans="1:10" ht="38.25">
      <c r="A45" s="32" t="s">
        <v>86</v>
      </c>
      <c r="B45" s="28"/>
      <c r="C45" s="28"/>
      <c r="D45" s="28"/>
      <c r="E45" s="28"/>
      <c r="F45" s="28"/>
      <c r="G45" s="28"/>
      <c r="H45" s="28"/>
      <c r="I45" s="28">
        <v>20670</v>
      </c>
      <c r="J45" s="27">
        <f t="shared" si="2"/>
        <v>20670</v>
      </c>
    </row>
    <row r="46" spans="1:10" hidden="1">
      <c r="A46" s="32"/>
      <c r="B46" s="28"/>
      <c r="C46" s="28"/>
      <c r="D46" s="28"/>
      <c r="E46" s="28"/>
      <c r="F46" s="28"/>
      <c r="G46" s="28"/>
      <c r="H46" s="28"/>
      <c r="I46" s="28"/>
      <c r="J46" s="27">
        <f t="shared" si="2"/>
        <v>0</v>
      </c>
    </row>
    <row r="47" spans="1:10">
      <c r="A47" s="34" t="s">
        <v>65</v>
      </c>
      <c r="B47" s="37">
        <v>45217.740000000005</v>
      </c>
      <c r="C47" s="37">
        <v>45217.740000000005</v>
      </c>
      <c r="D47" s="37">
        <v>45217.740000000005</v>
      </c>
      <c r="E47" s="37">
        <v>45217.740000000005</v>
      </c>
      <c r="F47" s="37">
        <v>45217.740000000005</v>
      </c>
      <c r="G47" s="37">
        <v>45217.740000000005</v>
      </c>
      <c r="H47" s="37">
        <v>141773.98000000001</v>
      </c>
      <c r="I47" s="37">
        <v>144834.36000000002</v>
      </c>
      <c r="J47" s="35">
        <f t="shared" si="2"/>
        <v>557914.78</v>
      </c>
    </row>
    <row r="48" spans="1:10">
      <c r="A48" s="34" t="s">
        <v>66</v>
      </c>
      <c r="B48" s="37">
        <v>19379.484</v>
      </c>
      <c r="C48" s="37">
        <v>10544.796</v>
      </c>
      <c r="D48" s="37">
        <v>4174.8</v>
      </c>
      <c r="E48" s="37">
        <v>18281.879999999997</v>
      </c>
      <c r="F48" s="37">
        <v>19800.888000000003</v>
      </c>
      <c r="G48" s="37">
        <v>10172.387999999999</v>
      </c>
      <c r="H48" s="37">
        <v>37416.635999999999</v>
      </c>
      <c r="I48" s="37">
        <v>49014.720000000001</v>
      </c>
      <c r="J48" s="35">
        <f t="shared" si="2"/>
        <v>168785.592</v>
      </c>
    </row>
    <row r="49" spans="1:10" hidden="1">
      <c r="A49" s="34"/>
      <c r="B49" s="37"/>
      <c r="C49" s="37"/>
      <c r="D49" s="37"/>
      <c r="E49" s="37"/>
      <c r="F49" s="37"/>
      <c r="G49" s="37"/>
      <c r="H49" s="37"/>
      <c r="I49" s="37"/>
      <c r="J49" s="35">
        <f>SUM(B49:I49)</f>
        <v>0</v>
      </c>
    </row>
    <row r="50" spans="1:10">
      <c r="A50" s="34" t="s">
        <v>67</v>
      </c>
      <c r="B50" s="35">
        <f>B9+B11+B12+B13+B14+B10+B47+B48</f>
        <v>162678.26399999997</v>
      </c>
      <c r="C50" s="35">
        <f t="shared" ref="C50:I50" si="3">C9+C11+C12+C13+C14+C10+C47+C48</f>
        <v>141722.01599999997</v>
      </c>
      <c r="D50" s="35">
        <f t="shared" si="3"/>
        <v>136802.46999999997</v>
      </c>
      <c r="E50" s="35">
        <f t="shared" si="3"/>
        <v>144926.9</v>
      </c>
      <c r="F50" s="35">
        <f t="shared" si="3"/>
        <v>163076.13800000001</v>
      </c>
      <c r="G50" s="35">
        <f t="shared" si="3"/>
        <v>127794.02800000002</v>
      </c>
      <c r="H50" s="35">
        <f t="shared" si="3"/>
        <v>994508.49600000004</v>
      </c>
      <c r="I50" s="35">
        <f t="shared" si="3"/>
        <v>421142.73</v>
      </c>
      <c r="J50" s="35">
        <f>SUM(B50:I50)</f>
        <v>2292651.0419999999</v>
      </c>
    </row>
    <row r="51" spans="1:10">
      <c r="A51" s="3"/>
      <c r="B51" s="69"/>
      <c r="C51" s="69"/>
      <c r="D51" s="69"/>
      <c r="E51" s="69"/>
    </row>
    <row r="52" spans="1:10">
      <c r="B52" s="69"/>
      <c r="C52" s="69"/>
      <c r="D52" s="69"/>
      <c r="E52" s="69"/>
      <c r="F52" s="69"/>
      <c r="G52" s="69"/>
      <c r="H52" s="69"/>
      <c r="I52" s="69"/>
    </row>
  </sheetData>
  <mergeCells count="5">
    <mergeCell ref="A2:J4"/>
    <mergeCell ref="A1:J1"/>
    <mergeCell ref="B6:I6"/>
    <mergeCell ref="A6:A7"/>
    <mergeCell ref="J6:J7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2025-03-20T13:04:14Z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