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Экомир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H20" i="2"/>
  <c r="I20" i="2"/>
  <c r="J20" i="2"/>
  <c r="K20" i="2"/>
  <c r="L20" i="2"/>
  <c r="M20" i="2"/>
  <c r="B20" i="2"/>
  <c r="N20" i="2" l="1"/>
  <c r="N15" i="2"/>
  <c r="N16" i="2"/>
  <c r="N17" i="2"/>
  <c r="N14" i="2"/>
  <c r="N10" i="2"/>
  <c r="N11" i="2"/>
  <c r="N12" i="2"/>
  <c r="N13" i="2"/>
  <c r="N9" i="2"/>
  <c r="G12" i="2"/>
  <c r="F12" i="2"/>
  <c r="C13" i="2" l="1"/>
  <c r="D13" i="2"/>
  <c r="E13" i="2"/>
  <c r="F13" i="2"/>
  <c r="G13" i="2"/>
  <c r="H13" i="2"/>
  <c r="I13" i="2"/>
  <c r="J13" i="2"/>
  <c r="K13" i="2"/>
  <c r="L13" i="2"/>
  <c r="M13" i="2"/>
  <c r="B13" i="2"/>
  <c r="C40" i="1"/>
  <c r="B47" i="1" s="1"/>
  <c r="B40" i="1"/>
  <c r="N18" i="2"/>
  <c r="N19" i="2"/>
  <c r="C47" i="1" l="1"/>
  <c r="E47" i="1" s="1"/>
</calcChain>
</file>

<file path=xl/sharedStrings.xml><?xml version="1.0" encoding="utf-8"?>
<sst xmlns="http://schemas.openxmlformats.org/spreadsheetml/2006/main" count="65" uniqueCount="64">
  <si>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</si>
  <si>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</si>
  <si>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</si>
  <si>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</si>
  <si>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</si>
  <si>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</si>
  <si>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</si>
  <si>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</si>
  <si>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</si>
  <si>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</si>
  <si>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</si>
  <si>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</si>
  <si>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</si>
  <si>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</si>
  <si>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</si>
  <si>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</si>
  <si>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</si>
  <si>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</si>
  <si>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</si>
  <si>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</si>
  <si>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</si>
  <si>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</si>
  <si>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</si>
  <si>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</si>
  <si>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</si>
  <si>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</si>
  <si>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</si>
  <si>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</si>
  <si>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</si>
  <si>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</si>
  <si>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</si>
  <si>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</si>
  <si>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</si>
  <si>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ИТОГО </t>
  </si>
  <si>
    <t>01.01.2024-30.07.2024 гг.</t>
  </si>
  <si>
    <t>01.08.2024-31.12.2024 гг.</t>
  </si>
  <si>
    <t>Окраска бордюров краской фасадной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</si>
  <si>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</si>
  <si>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</si>
  <si>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</si>
  <si>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</si>
  <si>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Отчет управляющей организации о выполнении условий договора управления многоквартирным домом по адресу: г. Белгород, ул. Королева 27.</t>
  </si>
  <si>
    <t>г. Белгород, ул. Королева 27.</t>
  </si>
  <si>
    <t>Заправка дозатора реагентов .подрядчик ип Запорожская июнь 2024г</t>
  </si>
  <si>
    <t>Транспортные услуги автовышки</t>
  </si>
  <si>
    <t>Техническое обслуживание общедомовых приборов учета тепловой энергии ПОТОК ООО</t>
  </si>
  <si>
    <t>6. Услуга управления</t>
  </si>
  <si>
    <t>7. Оплачено ресурсоснабжающим организациям</t>
  </si>
  <si>
    <t xml:space="preserve">   ООО «Экомир ЖБК-1»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</si>
  <si>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</si>
  <si>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</si>
  <si>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</si>
  <si>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</si>
  <si>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</si>
  <si>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</si>
  <si>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</si>
  <si>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</si>
  <si>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</si>
  <si>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</si>
  <si>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</si>
  <si>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</si>
  <si>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</si>
  <si>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</si>
  <si>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1.  Содержание помещений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</si>
</sst>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 indent="1"/>
    </xf>
    <xf numFmtId="164" fontId="1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85" zoomScaleNormal="85" workbookViewId="0">
      <selection activeCell="B46" sqref="B46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1" t="s">
        <v>48</v>
      </c>
      <c r="B1" s="51"/>
      <c r="C1" s="51"/>
      <c r="D1" s="51"/>
      <c r="E1" s="8"/>
      <c r="F1" s="8"/>
      <c r="G1" s="8"/>
      <c r="H1" s="8"/>
      <c r="I1" s="8"/>
    </row>
    <row r="4" spans="1:9" ht="15" customHeight="1">
      <c r="A4" s="52" t="s">
        <v>41</v>
      </c>
      <c r="B4" s="52"/>
      <c r="C4" s="52"/>
      <c r="D4" s="52"/>
      <c r="E4" s="9"/>
      <c r="F4" s="9"/>
      <c r="G4" s="9"/>
      <c r="H4" s="9"/>
      <c r="I4" s="9"/>
    </row>
    <row r="5" spans="1:9" ht="15" customHeight="1">
      <c r="A5" s="52"/>
      <c r="B5" s="52"/>
      <c r="C5" s="52"/>
      <c r="D5" s="52"/>
      <c r="E5" s="9"/>
      <c r="F5" s="9"/>
      <c r="G5" s="9"/>
      <c r="H5" s="9"/>
      <c r="I5" s="9"/>
    </row>
    <row r="8" spans="1:9" ht="15.75">
      <c r="B8" s="50" t="s">
        <v>0</v>
      </c>
      <c r="C8" s="50"/>
      <c r="D8" s="10"/>
      <c r="E8" s="10"/>
      <c r="F8" s="10"/>
      <c r="G8" s="2"/>
    </row>
    <row r="9" spans="1:9" ht="15.75" customHeight="1">
      <c r="A9" s="3"/>
      <c r="B9" s="42" t="s">
        <v>1</v>
      </c>
      <c r="C9" s="42"/>
      <c r="D9" s="5"/>
      <c r="E9" s="5"/>
      <c r="F9" s="5"/>
      <c r="G9" s="5"/>
      <c r="H9" s="4"/>
    </row>
    <row r="11" spans="1:9">
      <c r="A11" s="46" t="s">
        <v>2</v>
      </c>
      <c r="B11" s="47"/>
      <c r="C11" s="17" t="s">
        <v>42</v>
      </c>
    </row>
    <row r="12" spans="1:9">
      <c r="A12" s="46" t="s">
        <v>3</v>
      </c>
      <c r="B12" s="47"/>
      <c r="C12" s="16">
        <v>1979</v>
      </c>
    </row>
    <row r="13" spans="1:9">
      <c r="A13" s="46" t="s">
        <v>4</v>
      </c>
      <c r="B13" s="47"/>
      <c r="C13" s="18">
        <v>0.35</v>
      </c>
    </row>
    <row r="14" spans="1:9">
      <c r="A14" s="46" t="s">
        <v>5</v>
      </c>
      <c r="B14" s="47"/>
      <c r="C14" s="19">
        <v>4785.1000000000004</v>
      </c>
    </row>
    <row r="15" spans="1:9">
      <c r="A15" s="46" t="s">
        <v>6</v>
      </c>
      <c r="B15" s="47"/>
      <c r="C15" s="19">
        <v>4374.8</v>
      </c>
    </row>
    <row r="16" spans="1:9">
      <c r="A16" s="48" t="s">
        <v>7</v>
      </c>
      <c r="B16" s="49"/>
      <c r="C16" s="19"/>
    </row>
    <row r="19" spans="1:4" ht="15.75">
      <c r="A19" s="50" t="s">
        <v>8</v>
      </c>
      <c r="B19" s="50"/>
      <c r="C19" s="50"/>
      <c r="D19" s="50"/>
    </row>
    <row r="20" spans="1:4">
      <c r="A20" s="42" t="s">
        <v>49</v>
      </c>
      <c r="B20" s="42"/>
      <c r="C20" s="42"/>
      <c r="D20" s="42"/>
    </row>
    <row r="21" spans="1:4">
      <c r="A21" s="42"/>
      <c r="B21" s="42"/>
      <c r="C21" s="42"/>
      <c r="D21" s="42"/>
    </row>
    <row r="22" spans="1:4">
      <c r="A22" s="42"/>
      <c r="B22" s="42"/>
      <c r="C22" s="42"/>
      <c r="D22" s="42"/>
    </row>
    <row r="24" spans="1:4">
      <c r="A24" s="43" t="s">
        <v>50</v>
      </c>
      <c r="B24" s="43"/>
      <c r="C24" s="43"/>
      <c r="D24" s="43"/>
    </row>
    <row r="25" spans="1:4">
      <c r="A25" s="43"/>
      <c r="B25" s="43"/>
      <c r="C25" s="43"/>
      <c r="D25" s="43"/>
    </row>
    <row r="26" spans="1:4" ht="30">
      <c r="A26" s="6" t="s">
        <v>9</v>
      </c>
      <c r="B26" s="58" t="s">
        <v>10</v>
      </c>
      <c r="C26" s="58"/>
      <c r="D26" s="1" t="s">
        <v>11</v>
      </c>
    </row>
    <row r="27" spans="1:4">
      <c r="A27" s="11" t="s">
        <v>34</v>
      </c>
      <c r="B27" s="44" t="s">
        <v>12</v>
      </c>
      <c r="C27" s="44"/>
      <c r="D27" s="7">
        <v>15.27</v>
      </c>
    </row>
    <row r="28" spans="1:4">
      <c r="A28" s="11" t="s">
        <v>35</v>
      </c>
      <c r="B28" s="44" t="s">
        <v>12</v>
      </c>
      <c r="C28" s="44"/>
      <c r="D28" s="7">
        <v>16.34</v>
      </c>
    </row>
    <row r="31" spans="1:4" ht="15.75">
      <c r="A31" s="45" t="s">
        <v>13</v>
      </c>
      <c r="B31" s="45"/>
      <c r="C31" s="45"/>
    </row>
    <row r="32" spans="1:4" ht="15.75">
      <c r="A32" s="59" t="s">
        <v>51</v>
      </c>
      <c r="B32" s="59"/>
      <c r="C32" s="59"/>
      <c r="D32" s="10"/>
    </row>
    <row r="33" spans="1:5" ht="15.75">
      <c r="A33" s="59"/>
      <c r="B33" s="59"/>
      <c r="C33" s="59"/>
      <c r="D33" s="5"/>
    </row>
    <row r="34" spans="1:5" ht="15.75">
      <c r="A34" s="59"/>
      <c r="B34" s="59"/>
      <c r="C34" s="59"/>
      <c r="D34" s="5"/>
    </row>
    <row r="35" spans="1:5" ht="15.75">
      <c r="A35" s="15"/>
      <c r="B35" s="15" t="s">
        <v>52</v>
      </c>
      <c r="C35" s="15" t="s">
        <v>53</v>
      </c>
      <c r="D35" s="20"/>
      <c r="E35" s="21"/>
    </row>
    <row r="36" spans="1:5">
      <c r="A36" s="22" t="s">
        <v>54</v>
      </c>
      <c r="B36" s="23">
        <v>825212.20000000007</v>
      </c>
      <c r="C36" s="23">
        <v>804027.37999999989</v>
      </c>
      <c r="D36" s="24"/>
      <c r="E36" s="21"/>
    </row>
    <row r="37" spans="1:5">
      <c r="A37" s="22" t="s">
        <v>55</v>
      </c>
      <c r="B37" s="23">
        <v>55002.779999999992</v>
      </c>
      <c r="C37" s="23">
        <v>55969.959999999992</v>
      </c>
      <c r="D37" s="25"/>
      <c r="E37" s="21"/>
    </row>
    <row r="38" spans="1:5">
      <c r="A38" s="22" t="s">
        <v>56</v>
      </c>
      <c r="B38" s="23">
        <v>22800</v>
      </c>
      <c r="C38" s="23">
        <v>17221.630036630035</v>
      </c>
      <c r="D38" s="26"/>
      <c r="E38" s="21"/>
    </row>
    <row r="39" spans="1:5">
      <c r="A39" s="27" t="s">
        <v>57</v>
      </c>
      <c r="B39" s="23">
        <v>-6300.2760000000198</v>
      </c>
      <c r="C39" s="23"/>
      <c r="D39" s="21"/>
      <c r="E39" s="21"/>
    </row>
    <row r="40" spans="1:5">
      <c r="A40" s="28" t="s">
        <v>58</v>
      </c>
      <c r="B40" s="23">
        <f>B36+B37+B39+B38</f>
        <v>896714.70400000003</v>
      </c>
      <c r="C40" s="23">
        <f>C36+C37+C38</f>
        <v>877218.97003662994</v>
      </c>
    </row>
    <row r="44" spans="1:5" ht="15.75">
      <c r="A44" s="50" t="s">
        <v>14</v>
      </c>
      <c r="B44" s="50"/>
      <c r="C44" s="50"/>
      <c r="D44" s="50"/>
      <c r="E44" s="50"/>
    </row>
    <row r="45" spans="1:5" ht="15.75">
      <c r="A45" s="53" t="s">
        <v>16</v>
      </c>
      <c r="B45" s="53"/>
      <c r="C45" s="53"/>
      <c r="D45" s="53"/>
      <c r="E45" s="53"/>
    </row>
    <row r="46" spans="1:5" ht="105">
      <c r="A46" s="14" t="s">
        <v>59</v>
      </c>
      <c r="B46" s="14" t="s">
        <v>60</v>
      </c>
      <c r="C46" s="54" t="s">
        <v>61</v>
      </c>
      <c r="D46" s="55"/>
      <c r="E46" s="14" t="s">
        <v>62</v>
      </c>
    </row>
    <row r="47" spans="1:5">
      <c r="A47" s="23">
        <v>-761448.56</v>
      </c>
      <c r="B47" s="23">
        <f>C40</f>
        <v>877218.97003662994</v>
      </c>
      <c r="C47" s="56">
        <f>'Раздел 5'!N20</f>
        <v>865726.66200000001</v>
      </c>
      <c r="D47" s="57"/>
      <c r="E47" s="23">
        <f>A47+B47-C47</f>
        <v>-749956.25196337013</v>
      </c>
    </row>
  </sheetData>
  <mergeCells count="22">
    <mergeCell ref="A44:E44"/>
    <mergeCell ref="A45:E45"/>
    <mergeCell ref="C46:D46"/>
    <mergeCell ref="C47:D47"/>
    <mergeCell ref="B26:C26"/>
    <mergeCell ref="A32:C34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B27:C27"/>
    <mergeCell ref="B28:C28"/>
    <mergeCell ref="A31:C3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B20" sqref="B20:M20"/>
    </sheetView>
  </sheetViews>
  <sheetFormatPr defaultColWidth="8.85546875" defaultRowHeight="15"/>
  <cols>
    <col min="1" max="1" width="55.140625" customWidth="1"/>
    <col min="2" max="3" width="9.5703125" bestFit="1" customWidth="1"/>
    <col min="4" max="6" width="9" bestFit="1" customWidth="1"/>
    <col min="7" max="7" width="9.5703125" bestFit="1" customWidth="1"/>
    <col min="8" max="8" width="9" bestFit="1" customWidth="1"/>
    <col min="9" max="9" width="9.5703125" bestFit="1" customWidth="1"/>
    <col min="10" max="10" width="9.28515625" bestFit="1" customWidth="1"/>
    <col min="11" max="13" width="9" bestFit="1" customWidth="1"/>
    <col min="14" max="14" width="20.85546875" customWidth="1"/>
    <col min="15" max="15" width="9.5703125" bestFit="1" customWidth="1"/>
  </cols>
  <sheetData>
    <row r="1" spans="1:14" ht="15.7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6" spans="1:14">
      <c r="A6" s="61" t="s">
        <v>18</v>
      </c>
      <c r="B6" s="60" t="s">
        <v>19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 t="s">
        <v>20</v>
      </c>
    </row>
    <row r="7" spans="1:14">
      <c r="A7" s="61"/>
      <c r="B7" s="29" t="s">
        <v>21</v>
      </c>
      <c r="C7" s="29" t="s">
        <v>22</v>
      </c>
      <c r="D7" s="29" t="s">
        <v>23</v>
      </c>
      <c r="E7" s="29" t="s">
        <v>24</v>
      </c>
      <c r="F7" s="29" t="s">
        <v>25</v>
      </c>
      <c r="G7" s="29" t="s">
        <v>26</v>
      </c>
      <c r="H7" s="29" t="s">
        <v>27</v>
      </c>
      <c r="I7" s="29" t="s">
        <v>28</v>
      </c>
      <c r="J7" s="29" t="s">
        <v>29</v>
      </c>
      <c r="K7" s="29" t="s">
        <v>30</v>
      </c>
      <c r="L7" s="29" t="s">
        <v>31</v>
      </c>
      <c r="M7" s="29" t="s">
        <v>32</v>
      </c>
      <c r="N7" s="61"/>
    </row>
    <row r="8" spans="1:1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</row>
    <row r="9" spans="1:14">
      <c r="A9" s="30" t="s">
        <v>63</v>
      </c>
      <c r="B9" s="39">
        <v>7820</v>
      </c>
      <c r="C9" s="39">
        <v>7820</v>
      </c>
      <c r="D9" s="39">
        <v>11209</v>
      </c>
      <c r="E9" s="39">
        <v>11330</v>
      </c>
      <c r="F9" s="39">
        <v>8135</v>
      </c>
      <c r="G9" s="39">
        <v>7820</v>
      </c>
      <c r="H9" s="39">
        <v>7970</v>
      </c>
      <c r="I9" s="39">
        <v>7820</v>
      </c>
      <c r="J9" s="39">
        <v>15306.959999999997</v>
      </c>
      <c r="K9" s="39">
        <v>9596.86</v>
      </c>
      <c r="L9" s="39">
        <v>10673.109999999999</v>
      </c>
      <c r="M9" s="39">
        <v>5971.19</v>
      </c>
      <c r="N9" s="39">
        <f>SUM(B9:M9)</f>
        <v>111472.12</v>
      </c>
    </row>
    <row r="10" spans="1:14">
      <c r="A10" s="30" t="s">
        <v>37</v>
      </c>
      <c r="B10" s="39">
        <v>31239.21</v>
      </c>
      <c r="C10" s="39">
        <v>21797.21</v>
      </c>
      <c r="D10" s="39">
        <v>5994.21</v>
      </c>
      <c r="E10" s="39">
        <v>10302.209999999999</v>
      </c>
      <c r="F10" s="39">
        <v>12186.21</v>
      </c>
      <c r="G10" s="39">
        <v>12334.21</v>
      </c>
      <c r="H10" s="39">
        <v>10887.21</v>
      </c>
      <c r="I10" s="39">
        <v>11667.21</v>
      </c>
      <c r="J10" s="39">
        <v>10494.73</v>
      </c>
      <c r="K10" s="39">
        <v>11158.18</v>
      </c>
      <c r="L10" s="39">
        <v>11720.89</v>
      </c>
      <c r="M10" s="39">
        <v>13082.810000000001</v>
      </c>
      <c r="N10" s="39">
        <f t="shared" ref="N10:N13" si="0">SUM(B10:M10)</f>
        <v>162864.28999999998</v>
      </c>
    </row>
    <row r="11" spans="1:14" ht="30">
      <c r="A11" s="31" t="s">
        <v>38</v>
      </c>
      <c r="B11" s="36">
        <v>1950</v>
      </c>
      <c r="C11" s="36">
        <v>0</v>
      </c>
      <c r="D11" s="36">
        <v>7640</v>
      </c>
      <c r="E11" s="36">
        <v>5780</v>
      </c>
      <c r="F11" s="36">
        <v>15604</v>
      </c>
      <c r="G11" s="36">
        <v>24829</v>
      </c>
      <c r="H11" s="36">
        <v>12280</v>
      </c>
      <c r="I11" s="36">
        <v>15650</v>
      </c>
      <c r="J11" s="36">
        <v>15141.929999999998</v>
      </c>
      <c r="K11" s="36">
        <v>10701.01</v>
      </c>
      <c r="L11" s="36">
        <v>6823.5999999999995</v>
      </c>
      <c r="M11" s="36">
        <v>9581.68</v>
      </c>
      <c r="N11" s="39">
        <f t="shared" si="0"/>
        <v>125981.22</v>
      </c>
    </row>
    <row r="12" spans="1:14" ht="30">
      <c r="A12" s="32" t="s">
        <v>39</v>
      </c>
      <c r="B12" s="36">
        <v>18251.89</v>
      </c>
      <c r="C12" s="36">
        <v>17916.14</v>
      </c>
      <c r="D12" s="36">
        <v>16482.730000000003</v>
      </c>
      <c r="E12" s="36">
        <v>14940.51</v>
      </c>
      <c r="F12" s="36">
        <f>9364.83-962.51</f>
        <v>8402.32</v>
      </c>
      <c r="G12" s="36">
        <f>21304.15-5079.79</f>
        <v>16224.36</v>
      </c>
      <c r="H12" s="36">
        <v>18002.739999999998</v>
      </c>
      <c r="I12" s="36">
        <v>26546.549999999996</v>
      </c>
      <c r="J12" s="36">
        <v>32567.329999999998</v>
      </c>
      <c r="K12" s="36">
        <v>41459.9</v>
      </c>
      <c r="L12" s="36">
        <v>27921.569999999996</v>
      </c>
      <c r="M12" s="36">
        <v>8583.42</v>
      </c>
      <c r="N12" s="39">
        <f t="shared" si="0"/>
        <v>247299.46</v>
      </c>
    </row>
    <row r="13" spans="1:14">
      <c r="A13" s="31" t="s">
        <v>40</v>
      </c>
      <c r="B13" s="37">
        <f>SUM(B14:B17)</f>
        <v>0</v>
      </c>
      <c r="C13" s="37">
        <f t="shared" ref="C13:M13" si="1">SUM(C14:C17)</f>
        <v>0</v>
      </c>
      <c r="D13" s="37">
        <f t="shared" si="1"/>
        <v>6880.48</v>
      </c>
      <c r="E13" s="37">
        <f t="shared" si="1"/>
        <v>0</v>
      </c>
      <c r="F13" s="37">
        <f t="shared" si="1"/>
        <v>0</v>
      </c>
      <c r="G13" s="37">
        <f t="shared" si="1"/>
        <v>3000</v>
      </c>
      <c r="H13" s="37">
        <f t="shared" si="1"/>
        <v>0</v>
      </c>
      <c r="I13" s="37">
        <f t="shared" si="1"/>
        <v>0</v>
      </c>
      <c r="J13" s="37">
        <f t="shared" si="1"/>
        <v>0</v>
      </c>
      <c r="K13" s="37">
        <f t="shared" si="1"/>
        <v>7650</v>
      </c>
      <c r="L13" s="37">
        <f t="shared" si="1"/>
        <v>1500</v>
      </c>
      <c r="M13" s="37">
        <f t="shared" si="1"/>
        <v>1500</v>
      </c>
      <c r="N13" s="39">
        <f t="shared" si="0"/>
        <v>20530.48</v>
      </c>
    </row>
    <row r="14" spans="1:14">
      <c r="A14" s="33" t="s">
        <v>36</v>
      </c>
      <c r="B14" s="40"/>
      <c r="C14" s="40"/>
      <c r="D14" s="40">
        <v>6880.48</v>
      </c>
      <c r="E14" s="40"/>
      <c r="F14" s="41"/>
      <c r="G14" s="40"/>
      <c r="H14" s="41"/>
      <c r="I14" s="41"/>
      <c r="J14" s="41"/>
      <c r="K14" s="41"/>
      <c r="L14" s="41"/>
      <c r="M14" s="41"/>
      <c r="N14" s="35">
        <f>SUM(B14:M14)</f>
        <v>6880.48</v>
      </c>
    </row>
    <row r="15" spans="1:14" ht="30">
      <c r="A15" s="33" t="s">
        <v>43</v>
      </c>
      <c r="B15" s="40"/>
      <c r="C15" s="40"/>
      <c r="D15" s="40"/>
      <c r="E15" s="40"/>
      <c r="F15" s="41"/>
      <c r="G15" s="40">
        <v>3000</v>
      </c>
      <c r="H15" s="41"/>
      <c r="I15" s="41"/>
      <c r="J15" s="41"/>
      <c r="K15" s="41"/>
      <c r="L15" s="41"/>
      <c r="M15" s="41"/>
      <c r="N15" s="35">
        <f t="shared" ref="N15:N17" si="2">SUM(B15:M15)</f>
        <v>3000</v>
      </c>
    </row>
    <row r="16" spans="1:14" ht="30">
      <c r="A16" s="33" t="s">
        <v>45</v>
      </c>
      <c r="B16" s="41"/>
      <c r="C16" s="41"/>
      <c r="D16" s="41"/>
      <c r="E16" s="41"/>
      <c r="F16" s="41"/>
      <c r="G16" s="40"/>
      <c r="H16" s="41"/>
      <c r="I16" s="41"/>
      <c r="J16" s="41"/>
      <c r="K16" s="41">
        <v>1500</v>
      </c>
      <c r="L16" s="41">
        <v>1500</v>
      </c>
      <c r="M16" s="41">
        <v>1500</v>
      </c>
      <c r="N16" s="35">
        <f t="shared" si="2"/>
        <v>4500</v>
      </c>
    </row>
    <row r="17" spans="1:15">
      <c r="A17" s="33" t="s">
        <v>44</v>
      </c>
      <c r="B17" s="41"/>
      <c r="C17" s="41"/>
      <c r="D17" s="41"/>
      <c r="E17" s="41"/>
      <c r="F17" s="40"/>
      <c r="G17" s="40"/>
      <c r="H17" s="40"/>
      <c r="I17" s="40"/>
      <c r="J17" s="40"/>
      <c r="K17" s="41">
        <v>6150</v>
      </c>
      <c r="L17" s="41"/>
      <c r="M17" s="41"/>
      <c r="N17" s="35">
        <f t="shared" si="2"/>
        <v>6150</v>
      </c>
    </row>
    <row r="18" spans="1:15">
      <c r="A18" s="31" t="s">
        <v>46</v>
      </c>
      <c r="B18" s="38">
        <v>9598.58</v>
      </c>
      <c r="C18" s="38">
        <v>9598.58</v>
      </c>
      <c r="D18" s="38">
        <v>9598.58</v>
      </c>
      <c r="E18" s="38">
        <v>9598.58</v>
      </c>
      <c r="F18" s="38">
        <v>9598.58</v>
      </c>
      <c r="G18" s="38">
        <v>9598.58</v>
      </c>
      <c r="H18" s="38">
        <v>9598.58</v>
      </c>
      <c r="I18" s="38">
        <v>10320.040000000001</v>
      </c>
      <c r="J18" s="38">
        <v>10320.040000000001</v>
      </c>
      <c r="K18" s="38">
        <v>10320.040000000001</v>
      </c>
      <c r="L18" s="38">
        <v>10320.040000000001</v>
      </c>
      <c r="M18" s="38">
        <v>10320.040000000001</v>
      </c>
      <c r="N18" s="39">
        <f t="shared" ref="N18:N19" si="3">SUM(B18:M18)</f>
        <v>118790.26000000004</v>
      </c>
    </row>
    <row r="19" spans="1:15">
      <c r="A19" s="31" t="s">
        <v>47</v>
      </c>
      <c r="B19" s="38">
        <v>13626.887999999999</v>
      </c>
      <c r="C19" s="38">
        <v>14283.492</v>
      </c>
      <c r="D19" s="38">
        <v>0</v>
      </c>
      <c r="E19" s="38">
        <v>0</v>
      </c>
      <c r="F19" s="38">
        <v>8521.0919999999987</v>
      </c>
      <c r="G19" s="38">
        <v>10387.992</v>
      </c>
      <c r="H19" s="38">
        <v>0</v>
      </c>
      <c r="I19" s="38">
        <v>11939.208000000001</v>
      </c>
      <c r="J19" s="38">
        <v>4338.6239999999998</v>
      </c>
      <c r="K19" s="38">
        <v>6033.5640000000003</v>
      </c>
      <c r="L19" s="38">
        <v>9657.9719999999998</v>
      </c>
      <c r="M19" s="38">
        <v>0</v>
      </c>
      <c r="N19" s="39">
        <f t="shared" si="3"/>
        <v>78788.83199999998</v>
      </c>
      <c r="O19" s="13"/>
    </row>
    <row r="20" spans="1:15">
      <c r="A20" s="34" t="s">
        <v>33</v>
      </c>
      <c r="B20" s="39">
        <f>B9+B10+B11+B12+B13+B18+B19</f>
        <v>82486.567999999999</v>
      </c>
      <c r="C20" s="39">
        <f t="shared" ref="C20:M20" si="4">C9+C10+C11+C12+C13+C18+C19</f>
        <v>71415.422000000006</v>
      </c>
      <c r="D20" s="39">
        <f t="shared" si="4"/>
        <v>57805</v>
      </c>
      <c r="E20" s="39">
        <f t="shared" si="4"/>
        <v>51951.3</v>
      </c>
      <c r="F20" s="39">
        <f t="shared" si="4"/>
        <v>62447.201999999997</v>
      </c>
      <c r="G20" s="39">
        <f t="shared" si="4"/>
        <v>84194.141999999993</v>
      </c>
      <c r="H20" s="39">
        <f t="shared" si="4"/>
        <v>58738.53</v>
      </c>
      <c r="I20" s="39">
        <f t="shared" si="4"/>
        <v>83943.007999999987</v>
      </c>
      <c r="J20" s="39">
        <f t="shared" si="4"/>
        <v>88169.613999999987</v>
      </c>
      <c r="K20" s="39">
        <f t="shared" si="4"/>
        <v>96919.554000000018</v>
      </c>
      <c r="L20" s="39">
        <f t="shared" si="4"/>
        <v>78617.181999999986</v>
      </c>
      <c r="M20" s="39">
        <f t="shared" si="4"/>
        <v>49039.14</v>
      </c>
      <c r="N20" s="39">
        <f>SUM(B20:M20)</f>
        <v>865726.66200000001</v>
      </c>
    </row>
    <row r="21" spans="1:15">
      <c r="A21" s="12"/>
    </row>
  </sheetData>
  <mergeCells count="5">
    <mergeCell ref="B6:M6"/>
    <mergeCell ref="A6:A7"/>
    <mergeCell ref="N6:N7"/>
    <mergeCell ref="A2:N4"/>
    <mergeCell ref="A1:N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2025-03-20T13:43:19Z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