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0035"/>
  </bookViews>
  <sheets>
    <sheet name="Лист1" sheetId="1" r:id="rId1"/>
    <sheet name="в_электронном_виде" sheetId="2" r:id="rId2"/>
    <sheet name="Расчет ОДН" sheetId="3" r:id="rId3"/>
  </sheets>
  <definedNames>
    <definedName name="_xlnm.Print_Area" localSheetId="0">Лист1!$A$1:$L$143</definedName>
    <definedName name="_xlnm.Print_Area" localSheetId="2">'Расчет ОДН'!$A$1:$R$143</definedName>
  </definedNames>
  <calcPr calcId="152511"/>
</workbook>
</file>

<file path=xl/calcChain.xml><?xml version="1.0" encoding="utf-8"?>
<calcChain xmlns="http://schemas.openxmlformats.org/spreadsheetml/2006/main">
  <c r="N141" i="3" l="1"/>
  <c r="N139" i="3"/>
  <c r="L77" i="3"/>
  <c r="P77" i="3" l="1"/>
  <c r="I10" i="1"/>
  <c r="I17" i="1"/>
  <c r="I24" i="1"/>
  <c r="I28" i="1"/>
  <c r="I31" i="1"/>
  <c r="I32" i="1"/>
  <c r="I39" i="1"/>
  <c r="I45" i="1"/>
  <c r="I50" i="1"/>
  <c r="I51" i="1"/>
  <c r="I58" i="1"/>
  <c r="I61" i="1"/>
  <c r="I67" i="1"/>
  <c r="I77" i="1"/>
  <c r="L39" i="3"/>
  <c r="L32" i="3"/>
  <c r="L31" i="3"/>
  <c r="L28" i="3"/>
  <c r="M24" i="3"/>
  <c r="N77" i="3"/>
  <c r="N76" i="3"/>
  <c r="L67" i="3"/>
  <c r="H29" i="1"/>
  <c r="P58" i="3"/>
  <c r="P61" i="3"/>
  <c r="P67" i="3"/>
  <c r="P39" i="3"/>
  <c r="P45" i="3"/>
  <c r="P50" i="3"/>
  <c r="P51" i="3"/>
  <c r="P24" i="3"/>
  <c r="P28" i="3"/>
  <c r="P31" i="3"/>
  <c r="P32" i="3"/>
  <c r="P10" i="3"/>
  <c r="P17" i="3"/>
  <c r="O133" i="3"/>
  <c r="K39" i="3"/>
  <c r="K32" i="3"/>
  <c r="K24" i="3"/>
  <c r="I133" i="3"/>
  <c r="N138" i="3"/>
  <c r="L17" i="3"/>
  <c r="L10" i="3"/>
  <c r="L61" i="3"/>
  <c r="J77" i="3" l="1"/>
  <c r="K67" i="3"/>
  <c r="K50" i="3"/>
  <c r="K51" i="3"/>
  <c r="K58" i="3"/>
  <c r="K45" i="3"/>
  <c r="K31" i="3"/>
  <c r="K10" i="3"/>
  <c r="K17" i="3"/>
  <c r="J67" i="3"/>
  <c r="J39" i="3"/>
  <c r="J45" i="3"/>
  <c r="J50" i="3"/>
  <c r="J51" i="3"/>
  <c r="J58" i="3"/>
  <c r="J24" i="3"/>
  <c r="J28" i="3"/>
  <c r="J31" i="3"/>
  <c r="J32" i="3"/>
  <c r="J10" i="3"/>
  <c r="J17" i="3"/>
  <c r="M67" i="3"/>
  <c r="M58" i="3"/>
  <c r="M51" i="3"/>
  <c r="M50" i="3"/>
  <c r="M45" i="3"/>
  <c r="M39" i="3"/>
  <c r="M32" i="3"/>
  <c r="Q133" i="3"/>
  <c r="O67" i="3"/>
  <c r="O58" i="3"/>
  <c r="O51" i="3"/>
  <c r="O50" i="3"/>
  <c r="O45" i="3"/>
  <c r="O39" i="3"/>
  <c r="L45" i="3"/>
  <c r="O24" i="3"/>
  <c r="L24" i="3"/>
  <c r="N24" i="3"/>
  <c r="N25" i="3"/>
  <c r="O32" i="3"/>
  <c r="O31" i="3"/>
  <c r="O17" i="3"/>
  <c r="O10" i="3"/>
  <c r="N10" i="3"/>
  <c r="N17" i="3"/>
  <c r="L58" i="3"/>
  <c r="L51" i="3"/>
  <c r="L50" i="3"/>
  <c r="N137" i="3"/>
  <c r="E132" i="3"/>
  <c r="D132" i="3"/>
  <c r="E131" i="3"/>
  <c r="D131" i="3"/>
  <c r="E130" i="3"/>
  <c r="D130" i="3"/>
  <c r="E129" i="3"/>
  <c r="D129" i="3"/>
  <c r="E128" i="3"/>
  <c r="D128" i="3"/>
  <c r="E127" i="3"/>
  <c r="D127" i="3"/>
  <c r="E126" i="3"/>
  <c r="D126" i="3"/>
  <c r="E125" i="3"/>
  <c r="D125" i="3"/>
  <c r="E124" i="3"/>
  <c r="D124" i="3"/>
  <c r="E123" i="3"/>
  <c r="D123" i="3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H96" i="3"/>
  <c r="E96" i="3"/>
  <c r="D96" i="3"/>
  <c r="H95" i="3"/>
  <c r="E95" i="3"/>
  <c r="D95" i="3"/>
  <c r="E94" i="3"/>
  <c r="D94" i="3"/>
  <c r="H93" i="3"/>
  <c r="E93" i="3"/>
  <c r="D93" i="3"/>
  <c r="H92" i="3"/>
  <c r="E92" i="3"/>
  <c r="D92" i="3"/>
  <c r="E91" i="3"/>
  <c r="D91" i="3"/>
  <c r="H90" i="3"/>
  <c r="E90" i="3"/>
  <c r="D90" i="3"/>
  <c r="H89" i="3"/>
  <c r="E89" i="3"/>
  <c r="D89" i="3"/>
  <c r="E88" i="3"/>
  <c r="D88" i="3"/>
  <c r="E87" i="3"/>
  <c r="D87" i="3"/>
  <c r="E86" i="3"/>
  <c r="D86" i="3"/>
  <c r="H85" i="3"/>
  <c r="E85" i="3"/>
  <c r="D85" i="3"/>
  <c r="E84" i="3"/>
  <c r="D84" i="3"/>
  <c r="E83" i="3"/>
  <c r="D83" i="3"/>
  <c r="E82" i="3"/>
  <c r="D82" i="3"/>
  <c r="E81" i="3"/>
  <c r="D81" i="3"/>
  <c r="H80" i="3"/>
  <c r="E80" i="3"/>
  <c r="D80" i="3"/>
  <c r="E79" i="3"/>
  <c r="D79" i="3"/>
  <c r="E78" i="3"/>
  <c r="D78" i="3"/>
  <c r="H77" i="3"/>
  <c r="E77" i="3"/>
  <c r="D77" i="3"/>
  <c r="E76" i="3"/>
  <c r="D76" i="3"/>
  <c r="E75" i="3"/>
  <c r="D75" i="3"/>
  <c r="H74" i="3"/>
  <c r="E74" i="3"/>
  <c r="D74" i="3"/>
  <c r="E73" i="3"/>
  <c r="D73" i="3"/>
  <c r="H72" i="3"/>
  <c r="E72" i="3"/>
  <c r="D72" i="3"/>
  <c r="E71" i="3"/>
  <c r="D71" i="3"/>
  <c r="E70" i="3"/>
  <c r="D70" i="3"/>
  <c r="H69" i="3"/>
  <c r="E69" i="3"/>
  <c r="D69" i="3"/>
  <c r="E68" i="3"/>
  <c r="D68" i="3"/>
  <c r="H67" i="3"/>
  <c r="E67" i="3"/>
  <c r="D67" i="3"/>
  <c r="H66" i="3"/>
  <c r="E66" i="3"/>
  <c r="D66" i="3"/>
  <c r="H65" i="3"/>
  <c r="E65" i="3"/>
  <c r="D65" i="3"/>
  <c r="H64" i="3"/>
  <c r="E64" i="3"/>
  <c r="D64" i="3"/>
  <c r="H63" i="3"/>
  <c r="E63" i="3"/>
  <c r="D63" i="3"/>
  <c r="H62" i="3"/>
  <c r="E62" i="3"/>
  <c r="D62" i="3"/>
  <c r="H61" i="3"/>
  <c r="E61" i="3"/>
  <c r="D61" i="3"/>
  <c r="H60" i="3"/>
  <c r="E60" i="3"/>
  <c r="D60" i="3"/>
  <c r="E59" i="3"/>
  <c r="D59" i="3"/>
  <c r="H58" i="3"/>
  <c r="E58" i="3"/>
  <c r="D58" i="3"/>
  <c r="E57" i="3"/>
  <c r="D57" i="3"/>
  <c r="H56" i="3"/>
  <c r="E56" i="3"/>
  <c r="D56" i="3"/>
  <c r="E55" i="3"/>
  <c r="D55" i="3"/>
  <c r="E54" i="3"/>
  <c r="D54" i="3"/>
  <c r="H53" i="3"/>
  <c r="E53" i="3"/>
  <c r="D53" i="3"/>
  <c r="H52" i="3"/>
  <c r="E52" i="3"/>
  <c r="D52" i="3"/>
  <c r="H51" i="3"/>
  <c r="E51" i="3"/>
  <c r="D51" i="3"/>
  <c r="H50" i="3"/>
  <c r="E50" i="3"/>
  <c r="D50" i="3"/>
  <c r="E49" i="3"/>
  <c r="D49" i="3"/>
  <c r="H48" i="3"/>
  <c r="E48" i="3"/>
  <c r="D48" i="3"/>
  <c r="E47" i="3"/>
  <c r="D47" i="3"/>
  <c r="H46" i="3"/>
  <c r="E46" i="3"/>
  <c r="D46" i="3"/>
  <c r="H45" i="3"/>
  <c r="E45" i="3"/>
  <c r="D45" i="3"/>
  <c r="H44" i="3"/>
  <c r="E44" i="3"/>
  <c r="D44" i="3"/>
  <c r="H43" i="3"/>
  <c r="E43" i="3"/>
  <c r="D43" i="3"/>
  <c r="E42" i="3"/>
  <c r="D42" i="3"/>
  <c r="E41" i="3"/>
  <c r="D41" i="3"/>
  <c r="H40" i="3"/>
  <c r="E40" i="3"/>
  <c r="D40" i="3"/>
  <c r="H39" i="3"/>
  <c r="E39" i="3"/>
  <c r="D39" i="3"/>
  <c r="H38" i="3"/>
  <c r="E38" i="3"/>
  <c r="D38" i="3"/>
  <c r="H37" i="3"/>
  <c r="E37" i="3"/>
  <c r="D37" i="3"/>
  <c r="E36" i="3"/>
  <c r="D36" i="3"/>
  <c r="H35" i="3"/>
  <c r="E35" i="3"/>
  <c r="D35" i="3"/>
  <c r="H34" i="3"/>
  <c r="E34" i="3"/>
  <c r="D34" i="3"/>
  <c r="H33" i="3"/>
  <c r="E33" i="3"/>
  <c r="D33" i="3"/>
  <c r="H32" i="3"/>
  <c r="E32" i="3"/>
  <c r="D32" i="3"/>
  <c r="H31" i="3"/>
  <c r="E31" i="3"/>
  <c r="D31" i="3"/>
  <c r="E30" i="3"/>
  <c r="D30" i="3"/>
  <c r="H29" i="3"/>
  <c r="E29" i="3"/>
  <c r="D29" i="3"/>
  <c r="H28" i="3"/>
  <c r="E28" i="3"/>
  <c r="D28" i="3"/>
  <c r="H27" i="3"/>
  <c r="E27" i="3"/>
  <c r="D27" i="3"/>
  <c r="E26" i="3"/>
  <c r="D26" i="3"/>
  <c r="H25" i="3"/>
  <c r="E25" i="3"/>
  <c r="D25" i="3"/>
  <c r="H24" i="3"/>
  <c r="E24" i="3"/>
  <c r="D24" i="3"/>
  <c r="H23" i="3"/>
  <c r="E23" i="3"/>
  <c r="D23" i="3"/>
  <c r="E22" i="3"/>
  <c r="D22" i="3"/>
  <c r="E21" i="3"/>
  <c r="D21" i="3"/>
  <c r="H20" i="3"/>
  <c r="E20" i="3"/>
  <c r="D20" i="3"/>
  <c r="E19" i="3"/>
  <c r="D19" i="3"/>
  <c r="H18" i="3"/>
  <c r="E18" i="3"/>
  <c r="D18" i="3"/>
  <c r="H17" i="3"/>
  <c r="E17" i="3"/>
  <c r="D17" i="3"/>
  <c r="H16" i="3"/>
  <c r="E16" i="3"/>
  <c r="D16" i="3"/>
  <c r="H15" i="3"/>
  <c r="E15" i="3"/>
  <c r="D15" i="3"/>
  <c r="H14" i="3"/>
  <c r="E14" i="3"/>
  <c r="D14" i="3"/>
  <c r="E13" i="3"/>
  <c r="D13" i="3"/>
  <c r="H12" i="3"/>
  <c r="E12" i="3"/>
  <c r="D12" i="3"/>
  <c r="H11" i="3"/>
  <c r="E11" i="3"/>
  <c r="D11" i="3"/>
  <c r="H10" i="3"/>
  <c r="E10" i="3"/>
  <c r="D10" i="3"/>
  <c r="E9" i="3"/>
  <c r="D9" i="3"/>
  <c r="H8" i="3"/>
  <c r="E8" i="3"/>
  <c r="D8" i="3"/>
  <c r="E7" i="3"/>
  <c r="D7" i="3"/>
  <c r="E6" i="3"/>
  <c r="D6" i="3"/>
  <c r="V5" i="3"/>
  <c r="E5" i="3"/>
  <c r="D5" i="3"/>
  <c r="V4" i="3" l="1"/>
  <c r="D12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3" i="2"/>
  <c r="H129" i="3" l="1"/>
  <c r="H125" i="3"/>
  <c r="H121" i="3"/>
  <c r="H117" i="3"/>
  <c r="H113" i="3"/>
  <c r="H109" i="3"/>
  <c r="H105" i="3"/>
  <c r="H101" i="3"/>
  <c r="H97" i="3"/>
  <c r="H81" i="3"/>
  <c r="H73" i="3"/>
  <c r="H57" i="3"/>
  <c r="H49" i="3"/>
  <c r="H41" i="3"/>
  <c r="H21" i="3"/>
  <c r="H13" i="3"/>
  <c r="H9" i="3"/>
  <c r="H132" i="3"/>
  <c r="H128" i="3"/>
  <c r="H124" i="3"/>
  <c r="H120" i="3"/>
  <c r="H116" i="3"/>
  <c r="H112" i="3"/>
  <c r="H108" i="3"/>
  <c r="H104" i="3"/>
  <c r="H100" i="3"/>
  <c r="H88" i="3"/>
  <c r="H84" i="3"/>
  <c r="H76" i="3"/>
  <c r="H68" i="3"/>
  <c r="H36" i="3"/>
  <c r="H5" i="3"/>
  <c r="H131" i="3"/>
  <c r="H127" i="3"/>
  <c r="H123" i="3"/>
  <c r="H119" i="3"/>
  <c r="H115" i="3"/>
  <c r="H111" i="3"/>
  <c r="H107" i="3"/>
  <c r="H103" i="3"/>
  <c r="H99" i="3"/>
  <c r="H91" i="3"/>
  <c r="H87" i="3"/>
  <c r="H83" i="3"/>
  <c r="H79" i="3"/>
  <c r="H75" i="3"/>
  <c r="H71" i="3"/>
  <c r="H59" i="3"/>
  <c r="H55" i="3"/>
  <c r="H47" i="3"/>
  <c r="H19" i="3"/>
  <c r="H7" i="3"/>
  <c r="H86" i="3"/>
  <c r="H82" i="3"/>
  <c r="H78" i="3"/>
  <c r="H70" i="3"/>
  <c r="H42" i="3"/>
  <c r="H126" i="3"/>
  <c r="H110" i="3"/>
  <c r="H4" i="3"/>
  <c r="H118" i="3"/>
  <c r="H102" i="3"/>
  <c r="H94" i="3"/>
  <c r="H6" i="3"/>
  <c r="H106" i="3"/>
  <c r="H54" i="3"/>
  <c r="H22" i="3"/>
  <c r="H130" i="3"/>
  <c r="H114" i="3"/>
  <c r="H98" i="3"/>
  <c r="H26" i="3"/>
  <c r="H122" i="3"/>
  <c r="H30" i="3"/>
  <c r="P5" i="1"/>
  <c r="H92" i="1"/>
  <c r="H93" i="1"/>
  <c r="H95" i="1"/>
  <c r="H96" i="1"/>
  <c r="H77" i="1"/>
  <c r="H80" i="1"/>
  <c r="H85" i="1"/>
  <c r="H89" i="1"/>
  <c r="H90" i="1"/>
  <c r="H60" i="1"/>
  <c r="H61" i="1"/>
  <c r="H62" i="1"/>
  <c r="H63" i="1"/>
  <c r="H64" i="1"/>
  <c r="H65" i="1"/>
  <c r="H66" i="1"/>
  <c r="H67" i="1"/>
  <c r="H69" i="1"/>
  <c r="H72" i="1"/>
  <c r="H74" i="1"/>
  <c r="H38" i="1"/>
  <c r="H39" i="1"/>
  <c r="H40" i="1"/>
  <c r="H43" i="1"/>
  <c r="H44" i="1"/>
  <c r="H45" i="1"/>
  <c r="H46" i="1"/>
  <c r="H48" i="1"/>
  <c r="H50" i="1"/>
  <c r="H51" i="1"/>
  <c r="H52" i="1"/>
  <c r="H53" i="1"/>
  <c r="H56" i="1"/>
  <c r="H58" i="1"/>
  <c r="H10" i="1"/>
  <c r="H11" i="1"/>
  <c r="H12" i="1"/>
  <c r="H14" i="1"/>
  <c r="H15" i="1"/>
  <c r="H16" i="1"/>
  <c r="H17" i="1"/>
  <c r="H18" i="1"/>
  <c r="H20" i="1"/>
  <c r="H23" i="1"/>
  <c r="H24" i="1"/>
  <c r="H25" i="1"/>
  <c r="H27" i="1"/>
  <c r="H28" i="1"/>
  <c r="H31" i="1"/>
  <c r="H32" i="1"/>
  <c r="H33" i="1"/>
  <c r="H34" i="1"/>
  <c r="H35" i="1"/>
  <c r="H37" i="1"/>
  <c r="H8" i="1"/>
  <c r="P4" i="1" s="1"/>
  <c r="H4" i="1" l="1"/>
  <c r="H97" i="1"/>
  <c r="H132" i="1"/>
  <c r="H133" i="3"/>
  <c r="H112" i="1"/>
  <c r="H26" i="1"/>
  <c r="H87" i="1"/>
  <c r="H121" i="1"/>
  <c r="H105" i="1"/>
  <c r="H57" i="1"/>
  <c r="H88" i="1"/>
  <c r="H120" i="1"/>
  <c r="H36" i="1"/>
  <c r="H59" i="1"/>
  <c r="H91" i="1"/>
  <c r="H127" i="1"/>
  <c r="H119" i="1"/>
  <c r="H103" i="1"/>
  <c r="H9" i="1"/>
  <c r="H41" i="1"/>
  <c r="H68" i="1"/>
  <c r="H81" i="1"/>
  <c r="H94" i="1"/>
  <c r="H126" i="1"/>
  <c r="H118" i="1"/>
  <c r="H110" i="1"/>
  <c r="H102" i="1"/>
  <c r="H55" i="1"/>
  <c r="H129" i="1"/>
  <c r="H6" i="1"/>
  <c r="H78" i="1"/>
  <c r="H128" i="1"/>
  <c r="H104" i="1"/>
  <c r="H5" i="1"/>
  <c r="H79" i="1"/>
  <c r="H111" i="1"/>
  <c r="H13" i="1"/>
  <c r="H42" i="1"/>
  <c r="H70" i="1"/>
  <c r="H82" i="1"/>
  <c r="H125" i="1"/>
  <c r="H117" i="1"/>
  <c r="H109" i="1"/>
  <c r="H101" i="1"/>
  <c r="H7" i="1"/>
  <c r="H76" i="1"/>
  <c r="H113" i="1"/>
  <c r="H47" i="1"/>
  <c r="H83" i="1"/>
  <c r="H124" i="1"/>
  <c r="H100" i="1"/>
  <c r="H19" i="1"/>
  <c r="H71" i="1"/>
  <c r="H116" i="1"/>
  <c r="H108" i="1"/>
  <c r="H21" i="1"/>
  <c r="H49" i="1"/>
  <c r="H73" i="1"/>
  <c r="H84" i="1"/>
  <c r="H131" i="1"/>
  <c r="H123" i="1"/>
  <c r="H115" i="1"/>
  <c r="H107" i="1"/>
  <c r="H99" i="1"/>
  <c r="H22" i="1"/>
  <c r="H54" i="1"/>
  <c r="H75" i="1"/>
  <c r="H86" i="1"/>
  <c r="H130" i="1"/>
  <c r="H122" i="1"/>
  <c r="H114" i="1"/>
  <c r="H106" i="1"/>
  <c r="H98" i="1"/>
  <c r="H30" i="1"/>
  <c r="H133" i="1" l="1"/>
  <c r="I132" i="3"/>
  <c r="N132" i="3" s="1"/>
  <c r="I128" i="3"/>
  <c r="N128" i="3" s="1"/>
  <c r="I124" i="3"/>
  <c r="N124" i="3" s="1"/>
  <c r="I120" i="3"/>
  <c r="N120" i="3" s="1"/>
  <c r="I116" i="3"/>
  <c r="N116" i="3" s="1"/>
  <c r="I112" i="3"/>
  <c r="N112" i="3" s="1"/>
  <c r="I108" i="3"/>
  <c r="N108" i="3" s="1"/>
  <c r="I104" i="3"/>
  <c r="N104" i="3" s="1"/>
  <c r="I100" i="3"/>
  <c r="N100" i="3" s="1"/>
  <c r="I96" i="3"/>
  <c r="N96" i="3" s="1"/>
  <c r="I92" i="3"/>
  <c r="N92" i="3" s="1"/>
  <c r="I88" i="3"/>
  <c r="N88" i="3" s="1"/>
  <c r="I84" i="3"/>
  <c r="N84" i="3" s="1"/>
  <c r="I80" i="3"/>
  <c r="N80" i="3" s="1"/>
  <c r="I76" i="3"/>
  <c r="I72" i="3"/>
  <c r="N72" i="3" s="1"/>
  <c r="I68" i="3"/>
  <c r="N68" i="3" s="1"/>
  <c r="I64" i="3"/>
  <c r="N64" i="3" s="1"/>
  <c r="I60" i="3"/>
  <c r="N60" i="3" s="1"/>
  <c r="I56" i="3"/>
  <c r="N56" i="3" s="1"/>
  <c r="I52" i="3"/>
  <c r="N52" i="3" s="1"/>
  <c r="I48" i="3"/>
  <c r="N48" i="3" s="1"/>
  <c r="I44" i="3"/>
  <c r="N44" i="3" s="1"/>
  <c r="I40" i="3"/>
  <c r="N40" i="3" s="1"/>
  <c r="I36" i="3"/>
  <c r="N36" i="3" s="1"/>
  <c r="I32" i="3"/>
  <c r="N32" i="3" s="1"/>
  <c r="I28" i="3"/>
  <c r="N28" i="3" s="1"/>
  <c r="I24" i="3"/>
  <c r="I20" i="3"/>
  <c r="N20" i="3" s="1"/>
  <c r="I16" i="3"/>
  <c r="N16" i="3" s="1"/>
  <c r="I12" i="3"/>
  <c r="N12" i="3" s="1"/>
  <c r="I8" i="3"/>
  <c r="N8" i="3" s="1"/>
  <c r="I5" i="3"/>
  <c r="N5" i="3" s="1"/>
  <c r="I131" i="3"/>
  <c r="N131" i="3" s="1"/>
  <c r="I127" i="3"/>
  <c r="N127" i="3" s="1"/>
  <c r="I123" i="3"/>
  <c r="N123" i="3" s="1"/>
  <c r="I119" i="3"/>
  <c r="N119" i="3" s="1"/>
  <c r="I115" i="3"/>
  <c r="N115" i="3" s="1"/>
  <c r="I111" i="3"/>
  <c r="N111" i="3" s="1"/>
  <c r="I107" i="3"/>
  <c r="N107" i="3" s="1"/>
  <c r="I103" i="3"/>
  <c r="N103" i="3" s="1"/>
  <c r="I99" i="3"/>
  <c r="N99" i="3" s="1"/>
  <c r="I95" i="3"/>
  <c r="N95" i="3" s="1"/>
  <c r="I91" i="3"/>
  <c r="N91" i="3" s="1"/>
  <c r="I87" i="3"/>
  <c r="N87" i="3" s="1"/>
  <c r="I83" i="3"/>
  <c r="N83" i="3" s="1"/>
  <c r="I79" i="3"/>
  <c r="N79" i="3" s="1"/>
  <c r="I75" i="3"/>
  <c r="N75" i="3" s="1"/>
  <c r="I71" i="3"/>
  <c r="N71" i="3" s="1"/>
  <c r="I67" i="3"/>
  <c r="N67" i="3" s="1"/>
  <c r="I63" i="3"/>
  <c r="N63" i="3" s="1"/>
  <c r="I59" i="3"/>
  <c r="N59" i="3" s="1"/>
  <c r="I55" i="3"/>
  <c r="N55" i="3" s="1"/>
  <c r="I51" i="3"/>
  <c r="N51" i="3" s="1"/>
  <c r="I47" i="3"/>
  <c r="N47" i="3" s="1"/>
  <c r="I43" i="3"/>
  <c r="N43" i="3" s="1"/>
  <c r="I39" i="3"/>
  <c r="N39" i="3" s="1"/>
  <c r="I35" i="3"/>
  <c r="N35" i="3" s="1"/>
  <c r="I31" i="3"/>
  <c r="N31" i="3" s="1"/>
  <c r="I27" i="3"/>
  <c r="N27" i="3" s="1"/>
  <c r="I23" i="3"/>
  <c r="N23" i="3" s="1"/>
  <c r="I19" i="3"/>
  <c r="N19" i="3" s="1"/>
  <c r="I15" i="3"/>
  <c r="N15" i="3" s="1"/>
  <c r="I11" i="3"/>
  <c r="N11" i="3" s="1"/>
  <c r="I7" i="3"/>
  <c r="N7" i="3" s="1"/>
  <c r="I130" i="3"/>
  <c r="N130" i="3" s="1"/>
  <c r="I126" i="3"/>
  <c r="N126" i="3" s="1"/>
  <c r="I122" i="3"/>
  <c r="N122" i="3" s="1"/>
  <c r="I118" i="3"/>
  <c r="N118" i="3" s="1"/>
  <c r="I114" i="3"/>
  <c r="N114" i="3" s="1"/>
  <c r="I110" i="3"/>
  <c r="N110" i="3" s="1"/>
  <c r="I106" i="3"/>
  <c r="N106" i="3" s="1"/>
  <c r="I102" i="3"/>
  <c r="N102" i="3" s="1"/>
  <c r="I98" i="3"/>
  <c r="N98" i="3" s="1"/>
  <c r="I94" i="3"/>
  <c r="N94" i="3" s="1"/>
  <c r="I90" i="3"/>
  <c r="N90" i="3" s="1"/>
  <c r="I86" i="3"/>
  <c r="N86" i="3" s="1"/>
  <c r="I82" i="3"/>
  <c r="N82" i="3" s="1"/>
  <c r="I78" i="3"/>
  <c r="N78" i="3" s="1"/>
  <c r="I74" i="3"/>
  <c r="N74" i="3" s="1"/>
  <c r="I70" i="3"/>
  <c r="N70" i="3" s="1"/>
  <c r="I66" i="3"/>
  <c r="N66" i="3" s="1"/>
  <c r="I62" i="3"/>
  <c r="N62" i="3" s="1"/>
  <c r="I58" i="3"/>
  <c r="N58" i="3" s="1"/>
  <c r="I54" i="3"/>
  <c r="N54" i="3" s="1"/>
  <c r="I50" i="3"/>
  <c r="N50" i="3" s="1"/>
  <c r="I46" i="3"/>
  <c r="N46" i="3" s="1"/>
  <c r="I42" i="3"/>
  <c r="N42" i="3" s="1"/>
  <c r="I38" i="3"/>
  <c r="N38" i="3" s="1"/>
  <c r="I34" i="3"/>
  <c r="N34" i="3" s="1"/>
  <c r="I30" i="3"/>
  <c r="N30" i="3" s="1"/>
  <c r="I26" i="3"/>
  <c r="N26" i="3" s="1"/>
  <c r="I22" i="3"/>
  <c r="N22" i="3" s="1"/>
  <c r="I18" i="3"/>
  <c r="N18" i="3" s="1"/>
  <c r="I14" i="3"/>
  <c r="N14" i="3" s="1"/>
  <c r="I10" i="3"/>
  <c r="I6" i="3"/>
  <c r="N6" i="3" s="1"/>
  <c r="I4" i="3"/>
  <c r="I65" i="3"/>
  <c r="N65" i="3" s="1"/>
  <c r="I129" i="3"/>
  <c r="N129" i="3" s="1"/>
  <c r="I113" i="3"/>
  <c r="N113" i="3" s="1"/>
  <c r="I97" i="3"/>
  <c r="N97" i="3" s="1"/>
  <c r="I49" i="3"/>
  <c r="N49" i="3" s="1"/>
  <c r="I45" i="3"/>
  <c r="N45" i="3" s="1"/>
  <c r="I33" i="3"/>
  <c r="N33" i="3" s="1"/>
  <c r="I25" i="3"/>
  <c r="I13" i="3"/>
  <c r="N13" i="3" s="1"/>
  <c r="I105" i="3"/>
  <c r="N105" i="3" s="1"/>
  <c r="I89" i="3"/>
  <c r="N89" i="3" s="1"/>
  <c r="I85" i="3"/>
  <c r="N85" i="3" s="1"/>
  <c r="I81" i="3"/>
  <c r="N81" i="3" s="1"/>
  <c r="I77" i="3"/>
  <c r="I69" i="3"/>
  <c r="N69" i="3" s="1"/>
  <c r="I57" i="3"/>
  <c r="N57" i="3" s="1"/>
  <c r="I41" i="3"/>
  <c r="N41" i="3" s="1"/>
  <c r="I17" i="3"/>
  <c r="I37" i="3"/>
  <c r="N37" i="3" s="1"/>
  <c r="I117" i="3"/>
  <c r="N117" i="3" s="1"/>
  <c r="I101" i="3"/>
  <c r="N101" i="3" s="1"/>
  <c r="I93" i="3"/>
  <c r="N93" i="3" s="1"/>
  <c r="I61" i="3"/>
  <c r="N61" i="3" s="1"/>
  <c r="I9" i="3"/>
  <c r="N9" i="3" s="1"/>
  <c r="I121" i="3"/>
  <c r="N121" i="3" s="1"/>
  <c r="I73" i="3"/>
  <c r="N73" i="3" s="1"/>
  <c r="I53" i="3"/>
  <c r="N53" i="3" s="1"/>
  <c r="I29" i="3"/>
  <c r="N29" i="3" s="1"/>
  <c r="I21" i="3"/>
  <c r="N21" i="3" s="1"/>
  <c r="I125" i="3"/>
  <c r="N125" i="3" s="1"/>
  <c r="I109" i="3"/>
  <c r="N109" i="3" s="1"/>
  <c r="J137" i="1"/>
  <c r="K133" i="1"/>
  <c r="J139" i="1" s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N4" i="3" l="1"/>
  <c r="N133" i="3" s="1"/>
  <c r="O136" i="3" s="1"/>
  <c r="J138" i="1"/>
  <c r="L131" i="3" l="1"/>
  <c r="L123" i="3"/>
  <c r="L115" i="3"/>
  <c r="L107" i="3"/>
  <c r="L99" i="3"/>
  <c r="M99" i="3" s="1"/>
  <c r="L91" i="3"/>
  <c r="L83" i="3"/>
  <c r="L74" i="3"/>
  <c r="L65" i="3"/>
  <c r="L55" i="3"/>
  <c r="L44" i="3"/>
  <c r="L35" i="3"/>
  <c r="L23" i="3"/>
  <c r="L14" i="3"/>
  <c r="M14" i="3" s="1"/>
  <c r="L9" i="3"/>
  <c r="L130" i="3"/>
  <c r="M130" i="3" s="1"/>
  <c r="L122" i="3"/>
  <c r="L114" i="3"/>
  <c r="L106" i="3"/>
  <c r="L98" i="3"/>
  <c r="L90" i="3"/>
  <c r="M90" i="3" s="1"/>
  <c r="L82" i="3"/>
  <c r="M82" i="3" s="1"/>
  <c r="L73" i="3"/>
  <c r="L64" i="3"/>
  <c r="L54" i="3"/>
  <c r="L43" i="3"/>
  <c r="L34" i="3"/>
  <c r="L22" i="3"/>
  <c r="L15" i="3"/>
  <c r="L4" i="3"/>
  <c r="L129" i="3"/>
  <c r="L121" i="3"/>
  <c r="M121" i="3" s="1"/>
  <c r="L113" i="3"/>
  <c r="L105" i="3"/>
  <c r="L97" i="3"/>
  <c r="L89" i="3"/>
  <c r="L81" i="3"/>
  <c r="M81" i="3" s="1"/>
  <c r="L72" i="3"/>
  <c r="L63" i="3"/>
  <c r="L53" i="3"/>
  <c r="L42" i="3"/>
  <c r="L33" i="3"/>
  <c r="L21" i="3"/>
  <c r="L16" i="3"/>
  <c r="L119" i="3"/>
  <c r="L111" i="3"/>
  <c r="M111" i="3" s="1"/>
  <c r="L95" i="3"/>
  <c r="L79" i="3"/>
  <c r="M79" i="3" s="1"/>
  <c r="L60" i="3"/>
  <c r="L29" i="3"/>
  <c r="L5" i="3"/>
  <c r="L126" i="3"/>
  <c r="L118" i="3"/>
  <c r="L102" i="3"/>
  <c r="M102" i="3" s="1"/>
  <c r="L94" i="3"/>
  <c r="M94" i="3" s="1"/>
  <c r="L78" i="3"/>
  <c r="M78" i="3" s="1"/>
  <c r="L59" i="3"/>
  <c r="L38" i="3"/>
  <c r="L18" i="3"/>
  <c r="L117" i="3"/>
  <c r="L101" i="3"/>
  <c r="L85" i="3"/>
  <c r="M85" i="3" s="1"/>
  <c r="L68" i="3"/>
  <c r="M68" i="3" s="1"/>
  <c r="I68" i="1" s="1"/>
  <c r="L47" i="3"/>
  <c r="L26" i="3"/>
  <c r="L7" i="3"/>
  <c r="L124" i="3"/>
  <c r="L108" i="3"/>
  <c r="L92" i="3"/>
  <c r="L75" i="3"/>
  <c r="L56" i="3"/>
  <c r="L36" i="3"/>
  <c r="L13" i="3"/>
  <c r="L128" i="3"/>
  <c r="L120" i="3"/>
  <c r="L112" i="3"/>
  <c r="L104" i="3"/>
  <c r="M104" i="3" s="1"/>
  <c r="L96" i="3"/>
  <c r="M96" i="3" s="1"/>
  <c r="L88" i="3"/>
  <c r="L80" i="3"/>
  <c r="M80" i="3" s="1"/>
  <c r="L71" i="3"/>
  <c r="L62" i="3"/>
  <c r="L52" i="3"/>
  <c r="L41" i="3"/>
  <c r="L30" i="3"/>
  <c r="L20" i="3"/>
  <c r="L11" i="3"/>
  <c r="M11" i="3" s="1"/>
  <c r="L127" i="3"/>
  <c r="M127" i="3" s="1"/>
  <c r="L103" i="3"/>
  <c r="L87" i="3"/>
  <c r="L70" i="3"/>
  <c r="L49" i="3"/>
  <c r="L40" i="3"/>
  <c r="L19" i="3"/>
  <c r="L132" i="3"/>
  <c r="M132" i="3" s="1"/>
  <c r="L110" i="3"/>
  <c r="M110" i="3" s="1"/>
  <c r="L86" i="3"/>
  <c r="L69" i="3"/>
  <c r="L48" i="3"/>
  <c r="L27" i="3"/>
  <c r="L6" i="3"/>
  <c r="M6" i="3" s="1"/>
  <c r="L125" i="3"/>
  <c r="M125" i="3" s="1"/>
  <c r="L109" i="3"/>
  <c r="M109" i="3" s="1"/>
  <c r="L93" i="3"/>
  <c r="M93" i="3" s="1"/>
  <c r="L76" i="3"/>
  <c r="L57" i="3"/>
  <c r="L37" i="3"/>
  <c r="L12" i="3"/>
  <c r="L116" i="3"/>
  <c r="M116" i="3" s="1"/>
  <c r="L100" i="3"/>
  <c r="M100" i="3" s="1"/>
  <c r="L84" i="3"/>
  <c r="M84" i="3" s="1"/>
  <c r="L66" i="3"/>
  <c r="L46" i="3"/>
  <c r="L25" i="3"/>
  <c r="L8" i="3"/>
  <c r="M8" i="3" s="1"/>
  <c r="M108" i="3"/>
  <c r="M124" i="3"/>
  <c r="M83" i="3"/>
  <c r="M91" i="3"/>
  <c r="M12" i="3"/>
  <c r="M7" i="3"/>
  <c r="M128" i="3"/>
  <c r="M117" i="3"/>
  <c r="M92" i="3"/>
  <c r="M13" i="3"/>
  <c r="M129" i="3"/>
  <c r="M118" i="3"/>
  <c r="M126" i="3"/>
  <c r="M101" i="3"/>
  <c r="M9" i="3"/>
  <c r="M119" i="3"/>
  <c r="M86" i="3"/>
  <c r="M15" i="3"/>
  <c r="M123" i="3"/>
  <c r="M131" i="3"/>
  <c r="M112" i="3"/>
  <c r="M120" i="3"/>
  <c r="M87" i="3"/>
  <c r="M95" i="3"/>
  <c r="M103" i="3"/>
  <c r="M16" i="3"/>
  <c r="M76" i="3"/>
  <c r="M113" i="3"/>
  <c r="M88" i="3"/>
  <c r="M115" i="3"/>
  <c r="M18" i="3"/>
  <c r="M106" i="3"/>
  <c r="M114" i="3"/>
  <c r="M122" i="3"/>
  <c r="M89" i="3"/>
  <c r="M97" i="3"/>
  <c r="M105" i="3"/>
  <c r="M75" i="3"/>
  <c r="M5" i="3"/>
  <c r="M107" i="3"/>
  <c r="M98" i="3"/>
  <c r="J24" i="1"/>
  <c r="J58" i="1"/>
  <c r="J45" i="1"/>
  <c r="J17" i="1"/>
  <c r="H15" i="2" s="1"/>
  <c r="J28" i="1"/>
  <c r="J61" i="1"/>
  <c r="J77" i="1"/>
  <c r="J51" i="1"/>
  <c r="H49" i="2" s="1"/>
  <c r="J31" i="1"/>
  <c r="J67" i="1"/>
  <c r="J32" i="1"/>
  <c r="J39" i="1"/>
  <c r="J68" i="1"/>
  <c r="J50" i="1"/>
  <c r="J10" i="1"/>
  <c r="H8" i="2" s="1"/>
  <c r="H43" i="2"/>
  <c r="H22" i="2"/>
  <c r="H30" i="2"/>
  <c r="H65" i="2"/>
  <c r="H37" i="2"/>
  <c r="H66" i="2"/>
  <c r="H59" i="2"/>
  <c r="H75" i="2"/>
  <c r="H26" i="2"/>
  <c r="H48" i="2"/>
  <c r="H56" i="2"/>
  <c r="H29" i="2"/>
  <c r="P96" i="3" l="1"/>
  <c r="I96" i="1"/>
  <c r="J96" i="1" s="1"/>
  <c r="H94" i="2" s="1"/>
  <c r="P111" i="3"/>
  <c r="I111" i="1"/>
  <c r="J111" i="1" s="1"/>
  <c r="H109" i="2" s="1"/>
  <c r="P82" i="3"/>
  <c r="I82" i="1"/>
  <c r="J82" i="1" s="1"/>
  <c r="H80" i="2" s="1"/>
  <c r="P14" i="3"/>
  <c r="I14" i="1"/>
  <c r="J14" i="1" s="1"/>
  <c r="H12" i="2" s="1"/>
  <c r="P110" i="3"/>
  <c r="I110" i="1"/>
  <c r="J110" i="1" s="1"/>
  <c r="H108" i="2" s="1"/>
  <c r="P90" i="3"/>
  <c r="I90" i="1"/>
  <c r="J90" i="1" s="1"/>
  <c r="H88" i="2" s="1"/>
  <c r="P99" i="3"/>
  <c r="I99" i="1"/>
  <c r="J99" i="1" s="1"/>
  <c r="H97" i="2" s="1"/>
  <c r="P85" i="3"/>
  <c r="I85" i="1"/>
  <c r="J85" i="1" s="1"/>
  <c r="H83" i="2" s="1"/>
  <c r="P125" i="3"/>
  <c r="I125" i="1"/>
  <c r="J125" i="1" s="1"/>
  <c r="H123" i="2" s="1"/>
  <c r="P81" i="3"/>
  <c r="I81" i="1"/>
  <c r="J81" i="1" s="1"/>
  <c r="H79" i="2" s="1"/>
  <c r="P102" i="3"/>
  <c r="I102" i="1"/>
  <c r="J102" i="1" s="1"/>
  <c r="H100" i="2" s="1"/>
  <c r="P100" i="3"/>
  <c r="I100" i="1"/>
  <c r="J100" i="1" s="1"/>
  <c r="H98" i="2" s="1"/>
  <c r="P116" i="3"/>
  <c r="I116" i="1"/>
  <c r="J116" i="1" s="1"/>
  <c r="H114" i="2" s="1"/>
  <c r="P78" i="3"/>
  <c r="I78" i="1"/>
  <c r="J78" i="1" s="1"/>
  <c r="H76" i="2" s="1"/>
  <c r="P79" i="3"/>
  <c r="I79" i="1"/>
  <c r="J79" i="1" s="1"/>
  <c r="H77" i="2" s="1"/>
  <c r="P121" i="3"/>
  <c r="I121" i="1"/>
  <c r="J121" i="1" s="1"/>
  <c r="H119" i="2" s="1"/>
  <c r="P130" i="3"/>
  <c r="I130" i="1"/>
  <c r="J130" i="1" s="1"/>
  <c r="H128" i="2" s="1"/>
  <c r="P5" i="3"/>
  <c r="I5" i="1"/>
  <c r="J5" i="1" s="1"/>
  <c r="H3" i="2" s="1"/>
  <c r="P106" i="3"/>
  <c r="I106" i="1"/>
  <c r="J106" i="1" s="1"/>
  <c r="H104" i="2" s="1"/>
  <c r="P103" i="3"/>
  <c r="I103" i="1"/>
  <c r="J103" i="1" s="1"/>
  <c r="H101" i="2" s="1"/>
  <c r="P83" i="3"/>
  <c r="I83" i="1"/>
  <c r="J83" i="1" s="1"/>
  <c r="H81" i="2" s="1"/>
  <c r="P84" i="3"/>
  <c r="I84" i="1"/>
  <c r="J84" i="1" s="1"/>
  <c r="H82" i="2" s="1"/>
  <c r="P109" i="3"/>
  <c r="I109" i="1"/>
  <c r="J109" i="1" s="1"/>
  <c r="H107" i="2" s="1"/>
  <c r="P132" i="3"/>
  <c r="I132" i="1"/>
  <c r="J132" i="1" s="1"/>
  <c r="P11" i="3"/>
  <c r="I11" i="1"/>
  <c r="J11" i="1" s="1"/>
  <c r="H9" i="2" s="1"/>
  <c r="P94" i="3"/>
  <c r="I94" i="1"/>
  <c r="J94" i="1" s="1"/>
  <c r="H92" i="2" s="1"/>
  <c r="P107" i="3"/>
  <c r="I107" i="1"/>
  <c r="J107" i="1" s="1"/>
  <c r="H105" i="2" s="1"/>
  <c r="P101" i="3"/>
  <c r="I101" i="1"/>
  <c r="J101" i="1" s="1"/>
  <c r="H99" i="2" s="1"/>
  <c r="P95" i="3"/>
  <c r="I95" i="1"/>
  <c r="J95" i="1" s="1"/>
  <c r="H93" i="2" s="1"/>
  <c r="P117" i="3"/>
  <c r="I117" i="1"/>
  <c r="J117" i="1" s="1"/>
  <c r="H115" i="2" s="1"/>
  <c r="P105" i="3"/>
  <c r="I105" i="1"/>
  <c r="J105" i="1" s="1"/>
  <c r="H103" i="2" s="1"/>
  <c r="P118" i="3"/>
  <c r="I118" i="1"/>
  <c r="J118" i="1" s="1"/>
  <c r="H116" i="2" s="1"/>
  <c r="P97" i="3"/>
  <c r="I97" i="1"/>
  <c r="J97" i="1" s="1"/>
  <c r="H95" i="2" s="1"/>
  <c r="P120" i="3"/>
  <c r="I120" i="1"/>
  <c r="J120" i="1" s="1"/>
  <c r="H118" i="2" s="1"/>
  <c r="P108" i="3"/>
  <c r="I108" i="1"/>
  <c r="J108" i="1" s="1"/>
  <c r="H106" i="2" s="1"/>
  <c r="P15" i="3"/>
  <c r="I15" i="1"/>
  <c r="J15" i="1" s="1"/>
  <c r="H13" i="2" s="1"/>
  <c r="P92" i="3"/>
  <c r="I92" i="1"/>
  <c r="J92" i="1" s="1"/>
  <c r="H90" i="2" s="1"/>
  <c r="P127" i="3"/>
  <c r="I127" i="1"/>
  <c r="J127" i="1" s="1"/>
  <c r="H125" i="2" s="1"/>
  <c r="P86" i="3"/>
  <c r="I86" i="1"/>
  <c r="J86" i="1" s="1"/>
  <c r="H84" i="2" s="1"/>
  <c r="P124" i="3"/>
  <c r="I124" i="1"/>
  <c r="J124" i="1" s="1"/>
  <c r="H122" i="2" s="1"/>
  <c r="P119" i="3"/>
  <c r="I119" i="1"/>
  <c r="J119" i="1" s="1"/>
  <c r="H117" i="2" s="1"/>
  <c r="P128" i="3"/>
  <c r="I128" i="1"/>
  <c r="J128" i="1" s="1"/>
  <c r="H126" i="2" s="1"/>
  <c r="P89" i="3"/>
  <c r="I89" i="1"/>
  <c r="J89" i="1" s="1"/>
  <c r="H87" i="2" s="1"/>
  <c r="P88" i="3"/>
  <c r="I88" i="1"/>
  <c r="J88" i="1" s="1"/>
  <c r="H86" i="2" s="1"/>
  <c r="P112" i="3"/>
  <c r="I112" i="1"/>
  <c r="J112" i="1" s="1"/>
  <c r="H110" i="2" s="1"/>
  <c r="P129" i="3"/>
  <c r="I129" i="1"/>
  <c r="J129" i="1" s="1"/>
  <c r="H127" i="2" s="1"/>
  <c r="P7" i="3"/>
  <c r="I7" i="1"/>
  <c r="J7" i="1" s="1"/>
  <c r="H5" i="2" s="1"/>
  <c r="P8" i="3"/>
  <c r="I8" i="1"/>
  <c r="J8" i="1" s="1"/>
  <c r="H6" i="2" s="1"/>
  <c r="P16" i="3"/>
  <c r="I16" i="1"/>
  <c r="J16" i="1" s="1"/>
  <c r="H14" i="2" s="1"/>
  <c r="P91" i="3"/>
  <c r="I91" i="1"/>
  <c r="J91" i="1" s="1"/>
  <c r="H89" i="2" s="1"/>
  <c r="P80" i="3"/>
  <c r="I80" i="1"/>
  <c r="J80" i="1" s="1"/>
  <c r="H78" i="2" s="1"/>
  <c r="P18" i="3"/>
  <c r="I18" i="1"/>
  <c r="J18" i="1" s="1"/>
  <c r="H16" i="2" s="1"/>
  <c r="P115" i="3"/>
  <c r="I115" i="1"/>
  <c r="J115" i="1" s="1"/>
  <c r="H113" i="2" s="1"/>
  <c r="P6" i="3"/>
  <c r="I6" i="1"/>
  <c r="J6" i="1" s="1"/>
  <c r="H4" i="2" s="1"/>
  <c r="P113" i="3"/>
  <c r="I113" i="1"/>
  <c r="J113" i="1" s="1"/>
  <c r="H111" i="2" s="1"/>
  <c r="P131" i="3"/>
  <c r="I131" i="1"/>
  <c r="J131" i="1" s="1"/>
  <c r="H129" i="2" s="1"/>
  <c r="P9" i="3"/>
  <c r="I9" i="1"/>
  <c r="J9" i="1" s="1"/>
  <c r="H7" i="2" s="1"/>
  <c r="P13" i="3"/>
  <c r="I13" i="1"/>
  <c r="J13" i="1" s="1"/>
  <c r="H11" i="2" s="1"/>
  <c r="P12" i="3"/>
  <c r="I12" i="1"/>
  <c r="J12" i="1" s="1"/>
  <c r="H10" i="2" s="1"/>
  <c r="P114" i="3"/>
  <c r="I114" i="1"/>
  <c r="J114" i="1" s="1"/>
  <c r="H112" i="2" s="1"/>
  <c r="P93" i="3"/>
  <c r="I93" i="1"/>
  <c r="J93" i="1" s="1"/>
  <c r="H91" i="2" s="1"/>
  <c r="P75" i="3"/>
  <c r="I75" i="1"/>
  <c r="J75" i="1" s="1"/>
  <c r="H73" i="2" s="1"/>
  <c r="P126" i="3"/>
  <c r="I126" i="1"/>
  <c r="J126" i="1" s="1"/>
  <c r="H124" i="2" s="1"/>
  <c r="P87" i="3"/>
  <c r="I87" i="1"/>
  <c r="J87" i="1" s="1"/>
  <c r="H85" i="2" s="1"/>
  <c r="P104" i="3"/>
  <c r="I104" i="1"/>
  <c r="J104" i="1" s="1"/>
  <c r="H102" i="2" s="1"/>
  <c r="P98" i="3"/>
  <c r="I98" i="1"/>
  <c r="J98" i="1" s="1"/>
  <c r="H96" i="2" s="1"/>
  <c r="P122" i="3"/>
  <c r="I122" i="1"/>
  <c r="J122" i="1" s="1"/>
  <c r="H120" i="2" s="1"/>
  <c r="P76" i="3"/>
  <c r="I76" i="1"/>
  <c r="J76" i="1" s="1"/>
  <c r="H74" i="2" s="1"/>
  <c r="P123" i="3"/>
  <c r="I123" i="1"/>
  <c r="J123" i="1" s="1"/>
  <c r="H121" i="2" s="1"/>
  <c r="M4" i="3"/>
  <c r="L133" i="3"/>
  <c r="K28" i="3"/>
  <c r="O28" i="3"/>
  <c r="M61" i="3"/>
  <c r="J61" i="3" s="1"/>
  <c r="K61" i="3" s="1"/>
  <c r="O61" i="3"/>
  <c r="P4" i="3" l="1"/>
  <c r="I4" i="1"/>
  <c r="M59" i="3"/>
  <c r="I59" i="1" s="1"/>
  <c r="J59" i="1" s="1"/>
  <c r="H57" i="2" s="1"/>
  <c r="M70" i="3"/>
  <c r="J91" i="3"/>
  <c r="M47" i="3"/>
  <c r="I47" i="1" s="1"/>
  <c r="J47" i="1" s="1"/>
  <c r="H45" i="2" s="1"/>
  <c r="M21" i="3"/>
  <c r="I21" i="1" s="1"/>
  <c r="J21" i="1" s="1"/>
  <c r="H19" i="2" s="1"/>
  <c r="J70" i="3"/>
  <c r="K70" i="3" s="1"/>
  <c r="J16" i="3"/>
  <c r="K16" i="3" s="1"/>
  <c r="M43" i="3"/>
  <c r="J18" i="3"/>
  <c r="K18" i="3" s="1"/>
  <c r="P70" i="3" l="1"/>
  <c r="I70" i="1"/>
  <c r="J70" i="1" s="1"/>
  <c r="H68" i="2" s="1"/>
  <c r="P43" i="3"/>
  <c r="I43" i="1"/>
  <c r="J43" i="1" s="1"/>
  <c r="H41" i="2" s="1"/>
  <c r="J4" i="1"/>
  <c r="J59" i="3"/>
  <c r="K59" i="3" s="1"/>
  <c r="P59" i="3"/>
  <c r="J47" i="3"/>
  <c r="K47" i="3" s="1"/>
  <c r="P47" i="3"/>
  <c r="J21" i="3"/>
  <c r="P21" i="3"/>
  <c r="K91" i="3"/>
  <c r="K21" i="3"/>
  <c r="J113" i="3"/>
  <c r="K113" i="3" s="1"/>
  <c r="M52" i="3"/>
  <c r="M66" i="3"/>
  <c r="J128" i="3"/>
  <c r="K128" i="3" s="1"/>
  <c r="J43" i="3"/>
  <c r="K43" i="3" s="1"/>
  <c r="M53" i="3"/>
  <c r="M72" i="3"/>
  <c r="M46" i="3"/>
  <c r="K77" i="3"/>
  <c r="M20" i="3"/>
  <c r="M48" i="3"/>
  <c r="M42" i="3"/>
  <c r="M40" i="3"/>
  <c r="J107" i="3"/>
  <c r="K107" i="3" s="1"/>
  <c r="J122" i="3"/>
  <c r="K122" i="3" s="1"/>
  <c r="M34" i="3"/>
  <c r="M27" i="3"/>
  <c r="M63" i="3"/>
  <c r="M55" i="3"/>
  <c r="P68" i="3"/>
  <c r="M26" i="3"/>
  <c r="M22" i="3"/>
  <c r="M33" i="3"/>
  <c r="M25" i="3"/>
  <c r="M54" i="3"/>
  <c r="M29" i="3"/>
  <c r="M37" i="3"/>
  <c r="M49" i="3"/>
  <c r="M36" i="3"/>
  <c r="M74" i="3"/>
  <c r="M60" i="3"/>
  <c r="M64" i="3"/>
  <c r="M65" i="3"/>
  <c r="M23" i="3"/>
  <c r="M38" i="3"/>
  <c r="M62" i="3"/>
  <c r="M56" i="3"/>
  <c r="M35" i="3"/>
  <c r="M30" i="3"/>
  <c r="M69" i="3"/>
  <c r="M57" i="3"/>
  <c r="M71" i="3"/>
  <c r="M44" i="3"/>
  <c r="M19" i="3"/>
  <c r="M41" i="3"/>
  <c r="M73" i="3"/>
  <c r="P63" i="3" l="1"/>
  <c r="I63" i="1"/>
  <c r="J63" i="1" s="1"/>
  <c r="H61" i="2" s="1"/>
  <c r="P65" i="3"/>
  <c r="I65" i="1"/>
  <c r="J65" i="1" s="1"/>
  <c r="H63" i="2" s="1"/>
  <c r="P34" i="3"/>
  <c r="I34" i="1"/>
  <c r="J34" i="1" s="1"/>
  <c r="H32" i="2" s="1"/>
  <c r="P46" i="3"/>
  <c r="I46" i="1"/>
  <c r="J46" i="1" s="1"/>
  <c r="H44" i="2" s="1"/>
  <c r="P23" i="3"/>
  <c r="I23" i="1"/>
  <c r="J23" i="1" s="1"/>
  <c r="H21" i="2" s="1"/>
  <c r="P54" i="3"/>
  <c r="I54" i="1"/>
  <c r="J54" i="1" s="1"/>
  <c r="H52" i="2" s="1"/>
  <c r="P69" i="3"/>
  <c r="I69" i="1"/>
  <c r="J69" i="1" s="1"/>
  <c r="H67" i="2" s="1"/>
  <c r="P60" i="3"/>
  <c r="I60" i="1"/>
  <c r="J60" i="1" s="1"/>
  <c r="H58" i="2" s="1"/>
  <c r="P33" i="3"/>
  <c r="I33" i="1"/>
  <c r="J33" i="1" s="1"/>
  <c r="H31" i="2" s="1"/>
  <c r="P72" i="3"/>
  <c r="I72" i="1"/>
  <c r="J72" i="1" s="1"/>
  <c r="H70" i="2" s="1"/>
  <c r="H2" i="2"/>
  <c r="P74" i="3"/>
  <c r="I74" i="1"/>
  <c r="J74" i="1" s="1"/>
  <c r="H72" i="2" s="1"/>
  <c r="P53" i="3"/>
  <c r="I53" i="1"/>
  <c r="J53" i="1" s="1"/>
  <c r="H51" i="2" s="1"/>
  <c r="P20" i="3"/>
  <c r="I20" i="1"/>
  <c r="J20" i="1" s="1"/>
  <c r="H18" i="2" s="1"/>
  <c r="P27" i="3"/>
  <c r="I27" i="1"/>
  <c r="J27" i="1" s="1"/>
  <c r="H25" i="2" s="1"/>
  <c r="P64" i="3"/>
  <c r="I64" i="1"/>
  <c r="J64" i="1" s="1"/>
  <c r="H62" i="2" s="1"/>
  <c r="P73" i="3"/>
  <c r="I73" i="1"/>
  <c r="J73" i="1" s="1"/>
  <c r="H71" i="2" s="1"/>
  <c r="P35" i="3"/>
  <c r="I35" i="1"/>
  <c r="J35" i="1" s="1"/>
  <c r="H33" i="2" s="1"/>
  <c r="P56" i="3"/>
  <c r="I56" i="1"/>
  <c r="J56" i="1" s="1"/>
  <c r="H54" i="2" s="1"/>
  <c r="P26" i="3"/>
  <c r="I26" i="1"/>
  <c r="J26" i="1" s="1"/>
  <c r="H24" i="2" s="1"/>
  <c r="P40" i="3"/>
  <c r="I40" i="1"/>
  <c r="J40" i="1" s="1"/>
  <c r="H38" i="2" s="1"/>
  <c r="P29" i="3"/>
  <c r="I29" i="1"/>
  <c r="J29" i="1" s="1"/>
  <c r="H27" i="2" s="1"/>
  <c r="P30" i="3"/>
  <c r="I30" i="1"/>
  <c r="J30" i="1" s="1"/>
  <c r="H28" i="2" s="1"/>
  <c r="P22" i="3"/>
  <c r="P133" i="3" s="1"/>
  <c r="I22" i="1"/>
  <c r="J22" i="1" s="1"/>
  <c r="H20" i="2" s="1"/>
  <c r="P41" i="3"/>
  <c r="I41" i="1"/>
  <c r="J41" i="1" s="1"/>
  <c r="H39" i="2" s="1"/>
  <c r="P49" i="3"/>
  <c r="I49" i="1"/>
  <c r="J49" i="1" s="1"/>
  <c r="H47" i="2" s="1"/>
  <c r="P42" i="3"/>
  <c r="I42" i="1"/>
  <c r="J42" i="1" s="1"/>
  <c r="H40" i="2" s="1"/>
  <c r="P71" i="3"/>
  <c r="I71" i="1"/>
  <c r="J71" i="1" s="1"/>
  <c r="H69" i="2" s="1"/>
  <c r="P52" i="3"/>
  <c r="I52" i="1"/>
  <c r="J52" i="1" s="1"/>
  <c r="H50" i="2" s="1"/>
  <c r="P57" i="3"/>
  <c r="I57" i="1"/>
  <c r="J57" i="1" s="1"/>
  <c r="H55" i="2" s="1"/>
  <c r="P25" i="3"/>
  <c r="I25" i="1"/>
  <c r="J25" i="1" s="1"/>
  <c r="H23" i="2" s="1"/>
  <c r="P36" i="3"/>
  <c r="I36" i="1"/>
  <c r="J36" i="1" s="1"/>
  <c r="H34" i="2" s="1"/>
  <c r="P19" i="3"/>
  <c r="I19" i="1"/>
  <c r="P62" i="3"/>
  <c r="I62" i="1"/>
  <c r="J62" i="1" s="1"/>
  <c r="H60" i="2" s="1"/>
  <c r="P44" i="3"/>
  <c r="I44" i="1"/>
  <c r="J44" i="1" s="1"/>
  <c r="H42" i="2" s="1"/>
  <c r="P38" i="3"/>
  <c r="I38" i="1"/>
  <c r="J38" i="1" s="1"/>
  <c r="H36" i="2" s="1"/>
  <c r="P37" i="3"/>
  <c r="I37" i="1"/>
  <c r="J37" i="1" s="1"/>
  <c r="H35" i="2" s="1"/>
  <c r="P55" i="3"/>
  <c r="I55" i="1"/>
  <c r="J55" i="1" s="1"/>
  <c r="H53" i="2" s="1"/>
  <c r="P48" i="3"/>
  <c r="I48" i="1"/>
  <c r="J48" i="1" s="1"/>
  <c r="H46" i="2" s="1"/>
  <c r="P66" i="3"/>
  <c r="I66" i="1"/>
  <c r="J66" i="1" s="1"/>
  <c r="H64" i="2" s="1"/>
  <c r="M133" i="3"/>
  <c r="J33" i="3"/>
  <c r="K33" i="3" s="1"/>
  <c r="J129" i="3"/>
  <c r="K129" i="3" s="1"/>
  <c r="J117" i="3"/>
  <c r="K117" i="3" s="1"/>
  <c r="J9" i="3"/>
  <c r="K9" i="3" s="1"/>
  <c r="J94" i="3"/>
  <c r="K94" i="3" s="1"/>
  <c r="J52" i="3"/>
  <c r="K52" i="3" s="1"/>
  <c r="J7" i="3"/>
  <c r="K7" i="3" s="1"/>
  <c r="J100" i="3"/>
  <c r="K100" i="3" s="1"/>
  <c r="J30" i="3"/>
  <c r="K30" i="3" s="1"/>
  <c r="J120" i="3"/>
  <c r="K120" i="3" s="1"/>
  <c r="J23" i="3"/>
  <c r="K23" i="3" s="1"/>
  <c r="J60" i="3"/>
  <c r="K60" i="3" s="1"/>
  <c r="J29" i="3"/>
  <c r="K29" i="3" s="1"/>
  <c r="J22" i="3"/>
  <c r="K22" i="3" s="1"/>
  <c r="J55" i="3"/>
  <c r="K55" i="3" s="1"/>
  <c r="J87" i="3"/>
  <c r="K87" i="3" s="1"/>
  <c r="J78" i="3"/>
  <c r="K78" i="3" s="1"/>
  <c r="J40" i="3"/>
  <c r="K40" i="3" s="1"/>
  <c r="J126" i="3"/>
  <c r="K126" i="3" s="1"/>
  <c r="J14" i="3"/>
  <c r="K14" i="3" s="1"/>
  <c r="J69" i="3"/>
  <c r="K69" i="3" s="1"/>
  <c r="J130" i="3"/>
  <c r="K130" i="3" s="1"/>
  <c r="J11" i="3"/>
  <c r="K11" i="3" s="1"/>
  <c r="J119" i="3"/>
  <c r="K119" i="3" s="1"/>
  <c r="J95" i="3"/>
  <c r="K95" i="3" s="1"/>
  <c r="J65" i="3"/>
  <c r="K65" i="3" s="1"/>
  <c r="J8" i="3"/>
  <c r="K8" i="3" s="1"/>
  <c r="J123" i="3"/>
  <c r="K123" i="3" s="1"/>
  <c r="J13" i="3"/>
  <c r="K13" i="3" s="1"/>
  <c r="J89" i="3"/>
  <c r="K89" i="3" s="1"/>
  <c r="J92" i="3"/>
  <c r="K92" i="3" s="1"/>
  <c r="J46" i="3"/>
  <c r="K46" i="3" s="1"/>
  <c r="J88" i="3"/>
  <c r="K88" i="3" s="1"/>
  <c r="J106" i="3"/>
  <c r="K106" i="3" s="1"/>
  <c r="J84" i="3"/>
  <c r="K84" i="3" s="1"/>
  <c r="J71" i="3"/>
  <c r="K71" i="3" s="1"/>
  <c r="J26" i="3"/>
  <c r="K26" i="3" s="1"/>
  <c r="J102" i="3"/>
  <c r="K102" i="3" s="1"/>
  <c r="J82" i="3"/>
  <c r="K82" i="3" s="1"/>
  <c r="J35" i="3"/>
  <c r="K35" i="3" s="1"/>
  <c r="J56" i="3"/>
  <c r="K56" i="3" s="1"/>
  <c r="J74" i="3"/>
  <c r="K74" i="3" s="1"/>
  <c r="J4" i="3"/>
  <c r="J104" i="3"/>
  <c r="K104" i="3" s="1"/>
  <c r="J34" i="3"/>
  <c r="K34" i="3" s="1"/>
  <c r="J127" i="3"/>
  <c r="K127" i="3" s="1"/>
  <c r="J53" i="3"/>
  <c r="K53" i="3" s="1"/>
  <c r="J131" i="3"/>
  <c r="K131" i="3" s="1"/>
  <c r="J81" i="3"/>
  <c r="K81" i="3" s="1"/>
  <c r="J80" i="3"/>
  <c r="K80" i="3" s="1"/>
  <c r="J98" i="3"/>
  <c r="K98" i="3" s="1"/>
  <c r="J15" i="3"/>
  <c r="K15" i="3" s="1"/>
  <c r="J121" i="3"/>
  <c r="K121" i="3" s="1"/>
  <c r="J86" i="3"/>
  <c r="K86" i="3" s="1"/>
  <c r="J99" i="3"/>
  <c r="K99" i="3" s="1"/>
  <c r="J75" i="3"/>
  <c r="K75" i="3" s="1"/>
  <c r="J85" i="3"/>
  <c r="K85" i="3" s="1"/>
  <c r="J36" i="3"/>
  <c r="K36" i="3" s="1"/>
  <c r="J25" i="3"/>
  <c r="K25" i="3" s="1"/>
  <c r="J68" i="3"/>
  <c r="K68" i="3" s="1"/>
  <c r="J63" i="3"/>
  <c r="K63" i="3" s="1"/>
  <c r="J97" i="3"/>
  <c r="K97" i="3" s="1"/>
  <c r="J114" i="3"/>
  <c r="K114" i="3" s="1"/>
  <c r="J103" i="3"/>
  <c r="K103" i="3" s="1"/>
  <c r="J42" i="3"/>
  <c r="K42" i="3" s="1"/>
  <c r="J76" i="3"/>
  <c r="K76" i="3" s="1"/>
  <c r="J101" i="3"/>
  <c r="K101" i="3" s="1"/>
  <c r="J64" i="3"/>
  <c r="K64" i="3" s="1"/>
  <c r="J111" i="3"/>
  <c r="K111" i="3" s="1"/>
  <c r="J54" i="3"/>
  <c r="K54" i="3" s="1"/>
  <c r="J125" i="3"/>
  <c r="K125" i="3" s="1"/>
  <c r="J19" i="3"/>
  <c r="K19" i="3" s="1"/>
  <c r="J57" i="3"/>
  <c r="K57" i="3" s="1"/>
  <c r="J93" i="3"/>
  <c r="K93" i="3" s="1"/>
  <c r="J83" i="3"/>
  <c r="K83" i="3" s="1"/>
  <c r="J110" i="3"/>
  <c r="K110" i="3" s="1"/>
  <c r="J116" i="3"/>
  <c r="K116" i="3" s="1"/>
  <c r="J12" i="3"/>
  <c r="K12" i="3" s="1"/>
  <c r="J118" i="3"/>
  <c r="K118" i="3" s="1"/>
  <c r="J124" i="3"/>
  <c r="K124" i="3" s="1"/>
  <c r="J48" i="3"/>
  <c r="K48" i="3" s="1"/>
  <c r="J20" i="3"/>
  <c r="K20" i="3" s="1"/>
  <c r="J72" i="3"/>
  <c r="K72" i="3" s="1"/>
  <c r="J66" i="3"/>
  <c r="K66" i="3" s="1"/>
  <c r="J108" i="3"/>
  <c r="K108" i="3" s="1"/>
  <c r="J41" i="3"/>
  <c r="K41" i="3" s="1"/>
  <c r="J5" i="3"/>
  <c r="K5" i="3" s="1"/>
  <c r="J49" i="3"/>
  <c r="K49" i="3" s="1"/>
  <c r="J27" i="3"/>
  <c r="K27" i="3" s="1"/>
  <c r="J79" i="3"/>
  <c r="K79" i="3" s="1"/>
  <c r="J115" i="3"/>
  <c r="K115" i="3" s="1"/>
  <c r="J62" i="3"/>
  <c r="K62" i="3" s="1"/>
  <c r="J73" i="3"/>
  <c r="K73" i="3" s="1"/>
  <c r="J6" i="3"/>
  <c r="K6" i="3" s="1"/>
  <c r="J44" i="3"/>
  <c r="K44" i="3" s="1"/>
  <c r="J38" i="3"/>
  <c r="K38" i="3" s="1"/>
  <c r="J105" i="3"/>
  <c r="K105" i="3" s="1"/>
  <c r="J37" i="3"/>
  <c r="K37" i="3" s="1"/>
  <c r="J90" i="3"/>
  <c r="K90" i="3" s="1"/>
  <c r="J132" i="3"/>
  <c r="K132" i="3" s="1"/>
  <c r="J96" i="3"/>
  <c r="K96" i="3" s="1"/>
  <c r="J112" i="3"/>
  <c r="K112" i="3" s="1"/>
  <c r="J109" i="3"/>
  <c r="K109" i="3" s="1"/>
  <c r="J19" i="1" l="1"/>
  <c r="I133" i="1"/>
  <c r="J133" i="3"/>
  <c r="K4" i="3"/>
  <c r="K133" i="3" s="1"/>
  <c r="H17" i="2" l="1"/>
  <c r="J133" i="1"/>
</calcChain>
</file>

<file path=xl/sharedStrings.xml><?xml version="1.0" encoding="utf-8"?>
<sst xmlns="http://schemas.openxmlformats.org/spreadsheetml/2006/main" count="719" uniqueCount="67">
  <si>
    <t>Адрес МКД: Лермонтова 29А</t>
  </si>
  <si>
    <t>G4</t>
  </si>
  <si>
    <t>D4</t>
  </si>
  <si>
    <t>MES4</t>
  </si>
  <si>
    <t>GOD4</t>
  </si>
  <si>
    <t>24.02.2025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</si>
  <si>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</si>
  <si>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</si>
  <si>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</si>
  <si>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</si>
  <si>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</si>
  <si>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</si>
  <si>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</si>
  <si>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</si>
  <si>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</si>
  <si>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</si>
  <si>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</si>
  <si>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</si>
  <si>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</si>
  <si>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1131,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</si>
  <si>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</si>
  <si>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</si>
  <si>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</si>
  <si>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</si>
  <si>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</si>
  <si>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</si>
  <si>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</si>
  <si>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</si>
  <si>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</si>
  <si>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</si>
  <si>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</si>
  <si>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</si>
  <si>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</si>
  <si>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391,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</si>
  <si>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</si>
  <si>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</si>
  <si>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</si>
  <si>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</si>
  <si>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</si>
  <si>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</si>
  <si>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</si>
  <si>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</si>
  <si>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</si>
  <si>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</si>
  <si>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</si>
  <si>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</si>
  <si>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</si>
  <si>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</si>
  <si>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</si>
  <si>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</si>
  <si>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</si>
  <si>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</si>
  <si>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</si>
  <si>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</si>
  <si>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</si>
  <si>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</si>
  <si>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</si>
  <si>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</si>
  <si>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</si>
  <si>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</si>
  <si>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</si>
  <si>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</si>
  <si>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RAZ4 усл прав</t>
  </si>
  <si>
    <t>Vои* усл прав</t>
  </si>
  <si>
    <t>Vои* прав</t>
  </si>
  <si>
    <t>RAZ4 прав</t>
  </si>
  <si>
    <t xml:space="preserve"> Площади, по которым распределение ОДН по квартирам без минусового ОДН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</si>
</sst>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  <font>
      <b/>
      <sz val="9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44">
    <xf numFmtId="0" fontId="0" fillId="0" borderId="0" xfId="0"/>
    <xf numFmtId="164" fontId="8" fillId="0" borderId="0" xfId="0" applyNumberFormat="1" applyFont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/>
    </xf>
    <xf numFmtId="164" fontId="13" fillId="0" borderId="3" xfId="1" applyNumberFormat="1" applyFont="1" applyBorder="1" applyAlignment="1">
      <alignment horizontal="center" vertical="center"/>
    </xf>
    <xf numFmtId="0" fontId="12" fillId="0" borderId="0" xfId="1"/>
    <xf numFmtId="0" fontId="12" fillId="0" borderId="3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164" fontId="12" fillId="0" borderId="3" xfId="1" applyNumberFormat="1" applyBorder="1" applyAlignment="1">
      <alignment horizontal="center" vertical="center"/>
    </xf>
    <xf numFmtId="0" fontId="12" fillId="0" borderId="4" xfId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164" fontId="12" fillId="0" borderId="4" xfId="1" applyNumberFormat="1" applyBorder="1" applyAlignment="1">
      <alignment horizontal="center" vertical="center"/>
    </xf>
    <xf numFmtId="164" fontId="12" fillId="0" borderId="1" xfId="1" applyNumberFormat="1" applyBorder="1" applyAlignment="1">
      <alignment horizontal="center" vertical="center"/>
    </xf>
    <xf numFmtId="0" fontId="12" fillId="0" borderId="0" xfId="1" applyNumberFormat="1"/>
    <xf numFmtId="164" fontId="12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4" fillId="0" borderId="7" xfId="0" applyFont="1" applyBorder="1"/>
    <xf numFmtId="0" fontId="14" fillId="0" borderId="9" xfId="0" applyFont="1" applyBorder="1"/>
    <xf numFmtId="0" fontId="15" fillId="3" borderId="3" xfId="1" applyFont="1" applyFill="1" applyBorder="1" applyAlignment="1">
      <alignment horizontal="center" vertical="center"/>
    </xf>
    <xf numFmtId="0" fontId="12" fillId="0" borderId="0" xfId="1" applyNumberFormat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2" fillId="0" borderId="1" xfId="1" applyNumberFormat="1" applyBorder="1" applyAlignment="1">
      <alignment horizontal="center"/>
    </xf>
    <xf numFmtId="0" fontId="12" fillId="0" borderId="1" xfId="1" applyBorder="1" applyAlignment="1">
      <alignment horizontal="center"/>
    </xf>
    <xf numFmtId="0" fontId="10" fillId="6" borderId="1" xfId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3" fontId="16" fillId="3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/>
    </xf>
    <xf numFmtId="166" fontId="4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166" fontId="4" fillId="7" borderId="1" xfId="0" applyNumberFormat="1" applyFont="1" applyFill="1" applyBorder="1" applyAlignment="1">
      <alignment horizontal="center" vertical="center"/>
    </xf>
    <xf numFmtId="166" fontId="4" fillId="7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166" fontId="4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65" fontId="4" fillId="7" borderId="0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/>
    </xf>
    <xf numFmtId="2" fontId="21" fillId="7" borderId="0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65" fontId="4" fillId="5" borderId="0" xfId="0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2" fontId="11" fillId="5" borderId="0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5" fontId="4" fillId="6" borderId="0" xfId="0" applyNumberFormat="1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2" fontId="0" fillId="6" borderId="0" xfId="0" applyNumberFormat="1" applyFill="1" applyBorder="1" applyAlignment="1">
      <alignment horizontal="center" vertical="center"/>
    </xf>
    <xf numFmtId="2" fontId="11" fillId="6" borderId="0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>
      <alignment horizontal="center" vertical="center"/>
    </xf>
    <xf numFmtId="2" fontId="7" fillId="4" borderId="11" xfId="0" applyNumberFormat="1" applyFont="1" applyFill="1" applyBorder="1" applyAlignment="1">
      <alignment horizontal="center" vertical="center"/>
    </xf>
    <xf numFmtId="2" fontId="6" fillId="4" borderId="12" xfId="0" applyNumberFormat="1" applyFont="1" applyFill="1" applyBorder="1" applyAlignment="1">
      <alignment horizontal="center" vertical="center"/>
    </xf>
    <xf numFmtId="2" fontId="6" fillId="4" borderId="13" xfId="0" applyNumberFormat="1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2" fontId="11" fillId="8" borderId="0" xfId="0" applyNumberFormat="1" applyFont="1" applyFill="1" applyBorder="1" applyAlignment="1">
      <alignment horizontal="center" vertical="center"/>
    </xf>
    <xf numFmtId="2" fontId="11" fillId="8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tabSelected="1" zoomScale="80" zoomScaleNormal="80" workbookViewId="0">
      <selection activeCell="J4" sqref="J4"/>
    </sheetView>
  </sheetViews>
  <sheetFormatPr defaultRowHeight="15"/>
  <cols>
    <col min="1" max="2" width="9.140625" style="43"/>
    <col min="3" max="3" width="11.85546875" style="40" customWidth="1"/>
    <col min="4" max="4" width="10.7109375" style="43" customWidth="1"/>
    <col min="5" max="5" width="10.28515625" style="43" customWidth="1"/>
    <col min="6" max="6" width="12" style="43" customWidth="1"/>
    <col min="7" max="7" width="14.140625" style="43" customWidth="1"/>
    <col min="8" max="12" width="9.140625" style="43"/>
    <col min="15" max="15" width="12" customWidth="1"/>
  </cols>
  <sheetData>
    <row r="1" spans="1:16" ht="18.7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40"/>
      <c r="L1" s="140"/>
    </row>
    <row r="2" spans="1:16">
      <c r="A2" s="33"/>
      <c r="B2" s="33"/>
      <c r="C2" s="33"/>
      <c r="D2" s="33"/>
      <c r="E2" s="33"/>
      <c r="F2" s="41"/>
      <c r="G2" s="41"/>
      <c r="H2" s="41"/>
      <c r="I2" s="33"/>
      <c r="J2" s="33"/>
      <c r="K2" s="42"/>
    </row>
    <row r="3" spans="1:16" ht="14.1" customHeight="1" thickBot="1">
      <c r="A3" s="26" t="s">
        <v>1</v>
      </c>
      <c r="B3" s="26" t="s">
        <v>2</v>
      </c>
      <c r="C3" s="27" t="s">
        <v>60</v>
      </c>
      <c r="D3" s="26" t="s">
        <v>3</v>
      </c>
      <c r="E3" s="26" t="s">
        <v>4</v>
      </c>
      <c r="F3" s="28" t="s">
        <v>5</v>
      </c>
      <c r="G3" s="28" t="s">
        <v>6</v>
      </c>
      <c r="H3" s="29" t="s">
        <v>7</v>
      </c>
      <c r="I3" s="30" t="s">
        <v>8</v>
      </c>
      <c r="J3" s="26" t="s">
        <v>9</v>
      </c>
      <c r="K3" s="31" t="s">
        <v>10</v>
      </c>
      <c r="L3" s="32" t="s">
        <v>11</v>
      </c>
    </row>
    <row r="4" spans="1:16" ht="14.1" customHeight="1">
      <c r="A4" s="44">
        <v>4223</v>
      </c>
      <c r="B4" s="45">
        <v>291</v>
      </c>
      <c r="C4" s="34">
        <v>21</v>
      </c>
      <c r="D4" s="45">
        <v>3</v>
      </c>
      <c r="E4" s="45">
        <v>2025</v>
      </c>
      <c r="F4" s="46" t="s">
        <v>61</v>
      </c>
      <c r="G4" s="46" t="s">
        <v>61</v>
      </c>
      <c r="H4" s="46">
        <f>K4*($P$4/$P$5)</f>
        <v>0.40322038603339833</v>
      </c>
      <c r="I4" s="47">
        <f>'Расчет ОДН'!M4</f>
        <v>-0.11365802058351568</v>
      </c>
      <c r="J4" s="47">
        <f>H4+I4</f>
        <v>0.28956236544988267</v>
      </c>
      <c r="K4" s="48">
        <v>40.799999999999997</v>
      </c>
      <c r="L4" s="49" t="s">
        <v>12</v>
      </c>
      <c r="O4" s="17" t="s">
        <v>50</v>
      </c>
      <c r="P4" s="15">
        <f>SUM(H8,H10,H11,H12,H14,H15,H16,H17,H18,H20,H23,H24,H25,H27,H28,H29,H31,H32,H33,H34,H35,H37,H38,H39,H40,H43,H44,H45,H46,H48,H50,H51,H52,H53,H56,H58,H60,H61,H62,H63,H64,H65,H66,H67,H69,H72,H74,H77,H80,H85,H89,H90,H92,H93,H95,H96)</f>
        <v>27.341899999999995</v>
      </c>
    </row>
    <row r="5" spans="1:16" ht="14.1" customHeight="1" thickBot="1">
      <c r="A5" s="44">
        <v>4223</v>
      </c>
      <c r="B5" s="45">
        <v>291</v>
      </c>
      <c r="C5" s="34">
        <v>31</v>
      </c>
      <c r="D5" s="45">
        <f>D$4</f>
        <v>3</v>
      </c>
      <c r="E5" s="45">
        <f>$E$4</f>
        <v>2025</v>
      </c>
      <c r="F5" s="46" t="s">
        <v>61</v>
      </c>
      <c r="G5" s="46" t="s">
        <v>61</v>
      </c>
      <c r="H5" s="46">
        <f>K5*($P$4/$P$5)</f>
        <v>0.34392327044025151</v>
      </c>
      <c r="I5" s="47">
        <f>'Расчет ОДН'!M5</f>
        <v>-9.6943605791822207E-2</v>
      </c>
      <c r="J5" s="47">
        <f t="shared" ref="J5:J49" si="0">H5+I5</f>
        <v>0.2469796646484293</v>
      </c>
      <c r="K5" s="48">
        <v>34.799999999999997</v>
      </c>
      <c r="L5" s="49" t="s">
        <v>12</v>
      </c>
      <c r="O5" s="18" t="s">
        <v>59</v>
      </c>
      <c r="P5" s="16">
        <f>SUM(K8,K10,K11,K12,K14,K15,K16,K17,K18,K20,K23,K24,K25,K27,K28,K29,K31,K32,K33,K34,K35,K37,K38,K39,K40,K43,K44,K45,K46,K48,K50,K51,K52,K53,K56,K58,K60,K61,K62,K63,K64,K65,K66,K67,K69,K72,K74,K77,K80,K85,K89,K90,K92,K93,K95,K96)</f>
        <v>2766.6</v>
      </c>
    </row>
    <row r="6" spans="1:16" ht="14.1" customHeight="1">
      <c r="A6" s="44">
        <v>4223</v>
      </c>
      <c r="B6" s="45">
        <v>291</v>
      </c>
      <c r="C6" s="34">
        <v>71</v>
      </c>
      <c r="D6" s="45">
        <f t="shared" ref="D6:D72" si="1">D$4</f>
        <v>3</v>
      </c>
      <c r="E6" s="45">
        <f t="shared" ref="E6:E72" si="2">$E$4</f>
        <v>2025</v>
      </c>
      <c r="F6" s="46" t="s">
        <v>61</v>
      </c>
      <c r="G6" s="46" t="s">
        <v>61</v>
      </c>
      <c r="H6" s="46">
        <f t="shared" ref="H6:H9" si="3">K6*($P$4/$P$5)</f>
        <v>0.34392327044025151</v>
      </c>
      <c r="I6" s="47">
        <f>'Расчет ОДН'!M6</f>
        <v>-9.6943605791822207E-2</v>
      </c>
      <c r="J6" s="47">
        <f t="shared" si="0"/>
        <v>0.2469796646484293</v>
      </c>
      <c r="K6" s="48">
        <v>34.799999999999997</v>
      </c>
      <c r="L6" s="49" t="s">
        <v>12</v>
      </c>
    </row>
    <row r="7" spans="1:16" ht="14.1" customHeight="1">
      <c r="A7" s="44">
        <v>4223</v>
      </c>
      <c r="B7" s="45">
        <v>291</v>
      </c>
      <c r="C7" s="34">
        <v>81</v>
      </c>
      <c r="D7" s="45">
        <f t="shared" si="1"/>
        <v>3</v>
      </c>
      <c r="E7" s="45">
        <f t="shared" si="2"/>
        <v>2025</v>
      </c>
      <c r="F7" s="46" t="s">
        <v>61</v>
      </c>
      <c r="G7" s="46" t="s">
        <v>61</v>
      </c>
      <c r="H7" s="46">
        <f t="shared" si="3"/>
        <v>0.34392327044025151</v>
      </c>
      <c r="I7" s="47">
        <f>'Расчет ОДН'!M7</f>
        <v>-9.6943605791822207E-2</v>
      </c>
      <c r="J7" s="47">
        <f t="shared" si="0"/>
        <v>0.2469796646484293</v>
      </c>
      <c r="K7" s="48">
        <v>34.799999999999997</v>
      </c>
      <c r="L7" s="49" t="s">
        <v>12</v>
      </c>
    </row>
    <row r="8" spans="1:16" ht="14.1" customHeight="1">
      <c r="A8" s="44">
        <v>4223</v>
      </c>
      <c r="B8" s="45">
        <v>291</v>
      </c>
      <c r="C8" s="34">
        <v>91</v>
      </c>
      <c r="D8" s="45">
        <f t="shared" si="1"/>
        <v>3</v>
      </c>
      <c r="E8" s="45">
        <f t="shared" si="2"/>
        <v>2025</v>
      </c>
      <c r="F8" s="46">
        <v>1.4470000000000001</v>
      </c>
      <c r="G8" s="46">
        <v>2.1875</v>
      </c>
      <c r="H8" s="46">
        <f>G8-F8</f>
        <v>0.74049999999999994</v>
      </c>
      <c r="I8" s="47">
        <f>'Расчет ОДН'!M8</f>
        <v>-0.17995853259056649</v>
      </c>
      <c r="J8" s="47">
        <f t="shared" si="0"/>
        <v>0.56054146740943345</v>
      </c>
      <c r="K8" s="48">
        <v>64.599999999999994</v>
      </c>
      <c r="L8" s="49" t="s">
        <v>13</v>
      </c>
    </row>
    <row r="9" spans="1:16" ht="14.1" customHeight="1">
      <c r="A9" s="44">
        <v>4223</v>
      </c>
      <c r="B9" s="45">
        <v>291</v>
      </c>
      <c r="C9" s="34">
        <v>101</v>
      </c>
      <c r="D9" s="45">
        <f t="shared" si="1"/>
        <v>3</v>
      </c>
      <c r="E9" s="45">
        <f t="shared" si="2"/>
        <v>2025</v>
      </c>
      <c r="F9" s="46" t="s">
        <v>61</v>
      </c>
      <c r="G9" s="46" t="s">
        <v>61</v>
      </c>
      <c r="H9" s="46">
        <f t="shared" si="3"/>
        <v>0.53762718137786447</v>
      </c>
      <c r="I9" s="47">
        <f>'Расчет ОДН'!M9</f>
        <v>-0.15154402744468759</v>
      </c>
      <c r="J9" s="47">
        <f t="shared" si="0"/>
        <v>0.38608315393317688</v>
      </c>
      <c r="K9" s="48">
        <v>54.4</v>
      </c>
      <c r="L9" s="49" t="s">
        <v>12</v>
      </c>
    </row>
    <row r="10" spans="1:16" ht="14.1" customHeight="1">
      <c r="A10" s="44">
        <v>4223</v>
      </c>
      <c r="B10" s="45">
        <v>291</v>
      </c>
      <c r="C10" s="34">
        <v>121</v>
      </c>
      <c r="D10" s="45">
        <f t="shared" si="1"/>
        <v>3</v>
      </c>
      <c r="E10" s="45">
        <f t="shared" si="2"/>
        <v>2025</v>
      </c>
      <c r="F10" s="46">
        <v>0.17430000000000001</v>
      </c>
      <c r="G10" s="46">
        <v>0.17430000000000001</v>
      </c>
      <c r="H10" s="46">
        <f t="shared" ref="H10:H72" si="4">G10-F10</f>
        <v>0</v>
      </c>
      <c r="I10" s="47">
        <f>'Расчет ОДН'!M10</f>
        <v>0</v>
      </c>
      <c r="J10" s="47">
        <f t="shared" si="0"/>
        <v>0</v>
      </c>
      <c r="K10" s="48">
        <v>34.799999999999997</v>
      </c>
      <c r="L10" s="49" t="s">
        <v>13</v>
      </c>
    </row>
    <row r="11" spans="1:16" ht="14.1" customHeight="1">
      <c r="A11" s="44">
        <v>4223</v>
      </c>
      <c r="B11" s="45">
        <v>291</v>
      </c>
      <c r="C11" s="34">
        <v>131</v>
      </c>
      <c r="D11" s="45">
        <f t="shared" si="1"/>
        <v>3</v>
      </c>
      <c r="E11" s="45">
        <f t="shared" si="2"/>
        <v>2025</v>
      </c>
      <c r="F11" s="46">
        <v>1.8191999999999999</v>
      </c>
      <c r="G11" s="46">
        <v>2.2183999999999999</v>
      </c>
      <c r="H11" s="46">
        <f t="shared" si="4"/>
        <v>0.3992</v>
      </c>
      <c r="I11" s="47">
        <f>'Расчет ОДН'!M11</f>
        <v>-9.6943605791822207E-2</v>
      </c>
      <c r="J11" s="47">
        <f t="shared" si="0"/>
        <v>0.30225639420817779</v>
      </c>
      <c r="K11" s="48">
        <v>34.799999999999997</v>
      </c>
      <c r="L11" s="49" t="s">
        <v>13</v>
      </c>
    </row>
    <row r="12" spans="1:16" ht="14.1" customHeight="1">
      <c r="A12" s="44">
        <v>4223</v>
      </c>
      <c r="B12" s="45">
        <v>291</v>
      </c>
      <c r="C12" s="34">
        <v>141</v>
      </c>
      <c r="D12" s="45">
        <f t="shared" si="1"/>
        <v>3</v>
      </c>
      <c r="E12" s="45">
        <f t="shared" si="2"/>
        <v>2025</v>
      </c>
      <c r="F12" s="46">
        <v>3.8346</v>
      </c>
      <c r="G12" s="46">
        <v>4.4638</v>
      </c>
      <c r="H12" s="46">
        <f t="shared" si="4"/>
        <v>0.62919999999999998</v>
      </c>
      <c r="I12" s="47">
        <f>'Расчет ОДН'!M12</f>
        <v>-0.17995853259056649</v>
      </c>
      <c r="J12" s="47">
        <f t="shared" si="0"/>
        <v>0.44924146740943349</v>
      </c>
      <c r="K12" s="48">
        <v>64.599999999999994</v>
      </c>
      <c r="L12" s="49" t="s">
        <v>13</v>
      </c>
    </row>
    <row r="13" spans="1:16" ht="14.1" customHeight="1">
      <c r="A13" s="44">
        <v>4223</v>
      </c>
      <c r="B13" s="45">
        <v>291</v>
      </c>
      <c r="C13" s="34">
        <v>151</v>
      </c>
      <c r="D13" s="45">
        <f t="shared" si="1"/>
        <v>3</v>
      </c>
      <c r="E13" s="45">
        <f t="shared" si="2"/>
        <v>2025</v>
      </c>
      <c r="F13" s="46" t="s">
        <v>61</v>
      </c>
      <c r="G13" s="46" t="s">
        <v>61</v>
      </c>
      <c r="H13" s="46">
        <f>K13*($P$4/$P$5)</f>
        <v>0.53762718137786447</v>
      </c>
      <c r="I13" s="47">
        <f>'Расчет ОДН'!M13</f>
        <v>-0.15154402744468759</v>
      </c>
      <c r="J13" s="47">
        <f t="shared" si="0"/>
        <v>0.38608315393317688</v>
      </c>
      <c r="K13" s="48">
        <v>54.4</v>
      </c>
      <c r="L13" s="49" t="s">
        <v>12</v>
      </c>
    </row>
    <row r="14" spans="1:16" ht="14.1" customHeight="1">
      <c r="A14" s="44">
        <v>4223</v>
      </c>
      <c r="B14" s="45">
        <v>291</v>
      </c>
      <c r="C14" s="34">
        <v>161</v>
      </c>
      <c r="D14" s="45">
        <f t="shared" si="1"/>
        <v>3</v>
      </c>
      <c r="E14" s="45">
        <f t="shared" si="2"/>
        <v>2025</v>
      </c>
      <c r="F14" s="46">
        <v>2.5205000000000002</v>
      </c>
      <c r="G14" s="46">
        <v>3.1084999999999998</v>
      </c>
      <c r="H14" s="46">
        <f t="shared" si="4"/>
        <v>0.58799999999999963</v>
      </c>
      <c r="I14" s="47">
        <f>'Расчет ОДН'!M14</f>
        <v>-0.11365802058351568</v>
      </c>
      <c r="J14" s="47">
        <f t="shared" si="0"/>
        <v>0.47434197941648393</v>
      </c>
      <c r="K14" s="48">
        <v>40.799999999999997</v>
      </c>
      <c r="L14" s="49" t="s">
        <v>13</v>
      </c>
    </row>
    <row r="15" spans="1:16" ht="14.1" customHeight="1">
      <c r="A15" s="44">
        <v>4223</v>
      </c>
      <c r="B15" s="45">
        <v>291</v>
      </c>
      <c r="C15" s="34">
        <v>171</v>
      </c>
      <c r="D15" s="45">
        <f t="shared" si="1"/>
        <v>3</v>
      </c>
      <c r="E15" s="45">
        <f t="shared" si="2"/>
        <v>2025</v>
      </c>
      <c r="F15" s="46">
        <v>1.9845999999999999</v>
      </c>
      <c r="G15" s="46">
        <v>2.4817999999999998</v>
      </c>
      <c r="H15" s="46">
        <f t="shared" si="4"/>
        <v>0.49719999999999986</v>
      </c>
      <c r="I15" s="47">
        <f>'Расчет ОДН'!M15</f>
        <v>-9.638645863209909E-2</v>
      </c>
      <c r="J15" s="47">
        <f t="shared" si="0"/>
        <v>0.40081354136790076</v>
      </c>
      <c r="K15" s="48">
        <v>34.6</v>
      </c>
      <c r="L15" s="49" t="s">
        <v>13</v>
      </c>
    </row>
    <row r="16" spans="1:16" ht="14.1" customHeight="1">
      <c r="A16" s="44">
        <v>4223</v>
      </c>
      <c r="B16" s="45">
        <v>291</v>
      </c>
      <c r="C16" s="34">
        <v>191</v>
      </c>
      <c r="D16" s="45">
        <f t="shared" si="1"/>
        <v>3</v>
      </c>
      <c r="E16" s="45">
        <f t="shared" si="2"/>
        <v>2025</v>
      </c>
      <c r="F16" s="46">
        <v>4.2035</v>
      </c>
      <c r="G16" s="46">
        <v>5.0216000000000003</v>
      </c>
      <c r="H16" s="46">
        <f t="shared" si="4"/>
        <v>0.81810000000000027</v>
      </c>
      <c r="I16" s="47">
        <f>'Расчет ОДН'!M16</f>
        <v>-0.17967995901070494</v>
      </c>
      <c r="J16" s="47">
        <f t="shared" si="0"/>
        <v>0.63842004098929528</v>
      </c>
      <c r="K16" s="48">
        <v>64.5</v>
      </c>
      <c r="L16" s="49" t="s">
        <v>13</v>
      </c>
    </row>
    <row r="17" spans="1:12" ht="14.1" customHeight="1">
      <c r="A17" s="44">
        <v>4223</v>
      </c>
      <c r="B17" s="45">
        <v>291</v>
      </c>
      <c r="C17" s="34">
        <v>201</v>
      </c>
      <c r="D17" s="45">
        <f t="shared" si="1"/>
        <v>3</v>
      </c>
      <c r="E17" s="45">
        <f t="shared" si="2"/>
        <v>2025</v>
      </c>
      <c r="F17" s="46">
        <v>2.133</v>
      </c>
      <c r="G17" s="46">
        <v>2.133</v>
      </c>
      <c r="H17" s="46">
        <f t="shared" si="4"/>
        <v>0</v>
      </c>
      <c r="I17" s="47">
        <f>'Расчет ОДН'!M17</f>
        <v>0</v>
      </c>
      <c r="J17" s="47">
        <f t="shared" si="0"/>
        <v>0</v>
      </c>
      <c r="K17" s="48">
        <v>54.5</v>
      </c>
      <c r="L17" s="49" t="s">
        <v>13</v>
      </c>
    </row>
    <row r="18" spans="1:12" ht="14.1" customHeight="1">
      <c r="A18" s="44">
        <v>4223</v>
      </c>
      <c r="B18" s="45">
        <v>291</v>
      </c>
      <c r="C18" s="34">
        <v>211</v>
      </c>
      <c r="D18" s="45">
        <f t="shared" si="1"/>
        <v>3</v>
      </c>
      <c r="E18" s="45">
        <f t="shared" si="2"/>
        <v>2025</v>
      </c>
      <c r="F18" s="46">
        <v>1.0307999999999999</v>
      </c>
      <c r="G18" s="46">
        <v>1.2939000000000001</v>
      </c>
      <c r="H18" s="46">
        <f t="shared" si="4"/>
        <v>0.26310000000000011</v>
      </c>
      <c r="I18" s="47">
        <f>'Расчет ОДН'!M18</f>
        <v>-0.11282229984393101</v>
      </c>
      <c r="J18" s="47">
        <f t="shared" si="0"/>
        <v>0.15027770015606912</v>
      </c>
      <c r="K18" s="48">
        <v>40.5</v>
      </c>
      <c r="L18" s="49" t="s">
        <v>13</v>
      </c>
    </row>
    <row r="19" spans="1:12" ht="14.1" customHeight="1">
      <c r="A19" s="44">
        <v>4223</v>
      </c>
      <c r="B19" s="45">
        <v>291</v>
      </c>
      <c r="C19" s="34">
        <v>221</v>
      </c>
      <c r="D19" s="45">
        <f t="shared" si="1"/>
        <v>3</v>
      </c>
      <c r="E19" s="45">
        <f t="shared" si="2"/>
        <v>2025</v>
      </c>
      <c r="F19" s="46" t="s">
        <v>61</v>
      </c>
      <c r="G19" s="46" t="s">
        <v>61</v>
      </c>
      <c r="H19" s="46">
        <f>K19*($P$4/$P$5)</f>
        <v>0.34392327044025151</v>
      </c>
      <c r="I19" s="47">
        <f>'Расчет ОДН'!M19</f>
        <v>-9.6943605791822207E-2</v>
      </c>
      <c r="J19" s="47">
        <f t="shared" si="0"/>
        <v>0.2469796646484293</v>
      </c>
      <c r="K19" s="48">
        <v>34.799999999999997</v>
      </c>
      <c r="L19" s="49" t="s">
        <v>12</v>
      </c>
    </row>
    <row r="20" spans="1:12" ht="14.1" customHeight="1">
      <c r="A20" s="44">
        <v>4223</v>
      </c>
      <c r="B20" s="45">
        <v>291</v>
      </c>
      <c r="C20" s="34">
        <v>231</v>
      </c>
      <c r="D20" s="45">
        <f t="shared" si="1"/>
        <v>3</v>
      </c>
      <c r="E20" s="45">
        <f t="shared" si="2"/>
        <v>2025</v>
      </c>
      <c r="F20" s="46">
        <v>1.3391</v>
      </c>
      <c r="G20" s="46">
        <v>1.6101000000000001</v>
      </c>
      <c r="H20" s="46">
        <f t="shared" si="4"/>
        <v>0.27100000000000013</v>
      </c>
      <c r="I20" s="47">
        <f>'Расчет ОДН'!M20</f>
        <v>-9.6943605791822207E-2</v>
      </c>
      <c r="J20" s="47">
        <f>H20+I20</f>
        <v>0.17405639420817792</v>
      </c>
      <c r="K20" s="48">
        <v>34.799999999999997</v>
      </c>
      <c r="L20" s="49" t="s">
        <v>13</v>
      </c>
    </row>
    <row r="21" spans="1:12" ht="14.1" customHeight="1">
      <c r="A21" s="44">
        <v>4223</v>
      </c>
      <c r="B21" s="45">
        <v>291</v>
      </c>
      <c r="C21" s="34">
        <v>251</v>
      </c>
      <c r="D21" s="45">
        <f t="shared" si="1"/>
        <v>3</v>
      </c>
      <c r="E21" s="45">
        <f t="shared" si="2"/>
        <v>2025</v>
      </c>
      <c r="F21" s="46" t="s">
        <v>61</v>
      </c>
      <c r="G21" s="46" t="s">
        <v>61</v>
      </c>
      <c r="H21" s="46">
        <f>K21*($P$4/$P$5)</f>
        <v>0.53663889611797866</v>
      </c>
      <c r="I21" s="47">
        <f>'Расчет ОДН'!M21</f>
        <v>-0.15126545386482601</v>
      </c>
      <c r="J21" s="47">
        <f t="shared" si="0"/>
        <v>0.38537344225315262</v>
      </c>
      <c r="K21" s="48">
        <v>54.3</v>
      </c>
      <c r="L21" s="49" t="s">
        <v>12</v>
      </c>
    </row>
    <row r="22" spans="1:12" ht="14.1" customHeight="1">
      <c r="A22" s="44">
        <v>4223</v>
      </c>
      <c r="B22" s="45">
        <v>291</v>
      </c>
      <c r="C22" s="34">
        <v>281</v>
      </c>
      <c r="D22" s="45">
        <f t="shared" si="1"/>
        <v>3</v>
      </c>
      <c r="E22" s="45">
        <f t="shared" si="2"/>
        <v>2025</v>
      </c>
      <c r="F22" s="46" t="s">
        <v>61</v>
      </c>
      <c r="G22" s="46" t="s">
        <v>61</v>
      </c>
      <c r="H22" s="46">
        <f>K22*($P$4/$P$5)</f>
        <v>0.3429349851803658</v>
      </c>
      <c r="I22" s="47">
        <f>'Расчет ОДН'!M22</f>
        <v>-9.6665032211960655E-2</v>
      </c>
      <c r="J22" s="47">
        <f t="shared" si="0"/>
        <v>0.24626995296840515</v>
      </c>
      <c r="K22" s="48">
        <v>34.700000000000003</v>
      </c>
      <c r="L22" s="49" t="s">
        <v>12</v>
      </c>
    </row>
    <row r="23" spans="1:12" ht="14.1" customHeight="1">
      <c r="A23" s="44">
        <v>4223</v>
      </c>
      <c r="B23" s="45">
        <v>291</v>
      </c>
      <c r="C23" s="34">
        <v>291</v>
      </c>
      <c r="D23" s="45">
        <f t="shared" si="1"/>
        <v>3</v>
      </c>
      <c r="E23" s="45">
        <f t="shared" si="2"/>
        <v>2025</v>
      </c>
      <c r="F23" s="46">
        <v>4.3239999999999998</v>
      </c>
      <c r="G23" s="46">
        <v>5.0956000000000001</v>
      </c>
      <c r="H23" s="46">
        <f t="shared" si="4"/>
        <v>0.77160000000000029</v>
      </c>
      <c r="I23" s="47">
        <f>'Расчет ОДН'!M23</f>
        <v>-0.17967995901070494</v>
      </c>
      <c r="J23" s="47">
        <f t="shared" si="0"/>
        <v>0.59192004098929529</v>
      </c>
      <c r="K23" s="48">
        <v>64.5</v>
      </c>
      <c r="L23" s="49" t="s">
        <v>13</v>
      </c>
    </row>
    <row r="24" spans="1:12" ht="14.1" customHeight="1">
      <c r="A24" s="44">
        <v>4223</v>
      </c>
      <c r="B24" s="45">
        <v>291</v>
      </c>
      <c r="C24" s="34">
        <v>311</v>
      </c>
      <c r="D24" s="45">
        <f t="shared" si="1"/>
        <v>3</v>
      </c>
      <c r="E24" s="45">
        <f t="shared" si="2"/>
        <v>2025</v>
      </c>
      <c r="F24" s="46">
        <v>1.8165</v>
      </c>
      <c r="G24" s="46">
        <v>1.8798999999999999</v>
      </c>
      <c r="H24" s="46">
        <f t="shared" si="4"/>
        <v>6.3399999999999901E-2</v>
      </c>
      <c r="I24" s="47">
        <f>'Расчет ОДН'!M24</f>
        <v>-6.3399999999999901E-2</v>
      </c>
      <c r="J24" s="47">
        <f t="shared" si="0"/>
        <v>0</v>
      </c>
      <c r="K24" s="48">
        <v>40.5</v>
      </c>
      <c r="L24" s="49" t="s">
        <v>13</v>
      </c>
    </row>
    <row r="25" spans="1:12" ht="14.1" customHeight="1">
      <c r="A25" s="44">
        <v>4223</v>
      </c>
      <c r="B25" s="45">
        <v>291</v>
      </c>
      <c r="C25" s="34">
        <v>321</v>
      </c>
      <c r="D25" s="45">
        <f t="shared" si="1"/>
        <v>3</v>
      </c>
      <c r="E25" s="45">
        <f t="shared" si="2"/>
        <v>2025</v>
      </c>
      <c r="F25" s="46">
        <v>2.4361000000000002</v>
      </c>
      <c r="G25" s="46">
        <v>2.9943</v>
      </c>
      <c r="H25" s="46">
        <f t="shared" si="4"/>
        <v>0.55819999999999981</v>
      </c>
      <c r="I25" s="47">
        <f>'Расчет ОДН'!M25</f>
        <v>-9.6665032211960655E-2</v>
      </c>
      <c r="J25" s="47">
        <f t="shared" si="0"/>
        <v>0.46153496778803915</v>
      </c>
      <c r="K25" s="48">
        <v>34.700000000000003</v>
      </c>
      <c r="L25" s="49" t="s">
        <v>13</v>
      </c>
    </row>
    <row r="26" spans="1:12" ht="14.1" customHeight="1">
      <c r="A26" s="44">
        <v>4223</v>
      </c>
      <c r="B26" s="45">
        <v>291</v>
      </c>
      <c r="C26" s="34">
        <v>331</v>
      </c>
      <c r="D26" s="45">
        <f t="shared" si="1"/>
        <v>3</v>
      </c>
      <c r="E26" s="45">
        <f t="shared" si="2"/>
        <v>2025</v>
      </c>
      <c r="F26" s="46" t="s">
        <v>61</v>
      </c>
      <c r="G26" s="46" t="s">
        <v>61</v>
      </c>
      <c r="H26" s="46">
        <f>K26*($P$4/$P$5)</f>
        <v>0.3429349851803658</v>
      </c>
      <c r="I26" s="47">
        <f>'Расчет ОДН'!M26</f>
        <v>-9.6665032211960655E-2</v>
      </c>
      <c r="J26" s="47">
        <f t="shared" si="0"/>
        <v>0.24626995296840515</v>
      </c>
      <c r="K26" s="48">
        <v>34.700000000000003</v>
      </c>
      <c r="L26" s="49" t="s">
        <v>12</v>
      </c>
    </row>
    <row r="27" spans="1:12" ht="14.1" customHeight="1">
      <c r="A27" s="44">
        <v>4223</v>
      </c>
      <c r="B27" s="45">
        <v>291</v>
      </c>
      <c r="C27" s="34">
        <v>371</v>
      </c>
      <c r="D27" s="45">
        <f t="shared" si="1"/>
        <v>3</v>
      </c>
      <c r="E27" s="45">
        <f t="shared" si="2"/>
        <v>2025</v>
      </c>
      <c r="F27" s="46">
        <v>1.9589000000000001</v>
      </c>
      <c r="G27" s="46">
        <v>2.2778999999999998</v>
      </c>
      <c r="H27" s="46">
        <f t="shared" si="4"/>
        <v>0.31899999999999973</v>
      </c>
      <c r="I27" s="47">
        <f>'Расчет ОДН'!M27</f>
        <v>-9.6107885052237538E-2</v>
      </c>
      <c r="J27" s="47">
        <f t="shared" si="0"/>
        <v>0.22289211494776218</v>
      </c>
      <c r="K27" s="50">
        <v>34.5</v>
      </c>
      <c r="L27" s="49" t="s">
        <v>13</v>
      </c>
    </row>
    <row r="28" spans="1:12" ht="14.1" customHeight="1">
      <c r="A28" s="44">
        <v>4223</v>
      </c>
      <c r="B28" s="45">
        <v>291</v>
      </c>
      <c r="C28" s="34">
        <v>381</v>
      </c>
      <c r="D28" s="45">
        <f t="shared" si="1"/>
        <v>3</v>
      </c>
      <c r="E28" s="45">
        <f t="shared" si="2"/>
        <v>2025</v>
      </c>
      <c r="F28" s="46">
        <v>0.1018</v>
      </c>
      <c r="G28" s="46">
        <v>0.1018</v>
      </c>
      <c r="H28" s="46">
        <f t="shared" si="4"/>
        <v>0</v>
      </c>
      <c r="I28" s="47">
        <f>'Расчет ОДН'!M28</f>
        <v>0</v>
      </c>
      <c r="J28" s="47">
        <f t="shared" si="0"/>
        <v>0</v>
      </c>
      <c r="K28" s="50">
        <v>34.9</v>
      </c>
      <c r="L28" s="49" t="s">
        <v>13</v>
      </c>
    </row>
    <row r="29" spans="1:12" ht="14.1" customHeight="1">
      <c r="A29" s="44">
        <v>4223</v>
      </c>
      <c r="B29" s="45">
        <v>291</v>
      </c>
      <c r="C29" s="34">
        <v>401</v>
      </c>
      <c r="D29" s="45">
        <f t="shared" si="1"/>
        <v>3</v>
      </c>
      <c r="E29" s="45">
        <f t="shared" si="2"/>
        <v>2025</v>
      </c>
      <c r="F29" s="46">
        <v>3.0455000000000001</v>
      </c>
      <c r="G29" s="46">
        <v>5.0747</v>
      </c>
      <c r="H29" s="46">
        <f>G29-F29</f>
        <v>2.0291999999999999</v>
      </c>
      <c r="I29" s="47">
        <f>'Расчет ОДН'!M29</f>
        <v>-0.15098688028496446</v>
      </c>
      <c r="J29" s="47">
        <f t="shared" si="0"/>
        <v>1.8782131197150354</v>
      </c>
      <c r="K29" s="50">
        <v>54.2</v>
      </c>
      <c r="L29" s="49" t="s">
        <v>13</v>
      </c>
    </row>
    <row r="30" spans="1:12" ht="14.1" customHeight="1">
      <c r="A30" s="44">
        <v>4223</v>
      </c>
      <c r="B30" s="45">
        <v>291</v>
      </c>
      <c r="C30" s="34">
        <v>411</v>
      </c>
      <c r="D30" s="45">
        <f t="shared" si="1"/>
        <v>3</v>
      </c>
      <c r="E30" s="45">
        <f t="shared" si="2"/>
        <v>2025</v>
      </c>
      <c r="F30" s="46" t="s">
        <v>61</v>
      </c>
      <c r="G30" s="46" t="s">
        <v>61</v>
      </c>
      <c r="H30" s="46">
        <f>K30*($P$4/$P$5)</f>
        <v>0.39926724499385524</v>
      </c>
      <c r="I30" s="47">
        <f>'Расчет ОДН'!M30</f>
        <v>-0.11254372626406946</v>
      </c>
      <c r="J30" s="47">
        <f t="shared" si="0"/>
        <v>0.2867235187297858</v>
      </c>
      <c r="K30" s="50">
        <v>40.4</v>
      </c>
      <c r="L30" s="49" t="s">
        <v>12</v>
      </c>
    </row>
    <row r="31" spans="1:12" ht="14.1" customHeight="1">
      <c r="A31" s="44">
        <v>4223</v>
      </c>
      <c r="B31" s="45">
        <v>291</v>
      </c>
      <c r="C31" s="34">
        <v>421</v>
      </c>
      <c r="D31" s="45">
        <f t="shared" si="1"/>
        <v>3</v>
      </c>
      <c r="E31" s="45">
        <f t="shared" si="2"/>
        <v>2025</v>
      </c>
      <c r="F31" s="46">
        <v>1.5915999999999999</v>
      </c>
      <c r="G31" s="46">
        <v>1.5915999999999999</v>
      </c>
      <c r="H31" s="46">
        <f t="shared" si="4"/>
        <v>0</v>
      </c>
      <c r="I31" s="47">
        <f>'Расчет ОДН'!M31</f>
        <v>0</v>
      </c>
      <c r="J31" s="47">
        <f t="shared" si="0"/>
        <v>0</v>
      </c>
      <c r="K31" s="50">
        <v>34.6</v>
      </c>
      <c r="L31" s="49" t="s">
        <v>13</v>
      </c>
    </row>
    <row r="32" spans="1:12" ht="14.1" customHeight="1">
      <c r="A32" s="44">
        <v>4223</v>
      </c>
      <c r="B32" s="45">
        <v>291</v>
      </c>
      <c r="C32" s="34">
        <v>431</v>
      </c>
      <c r="D32" s="45">
        <f t="shared" si="1"/>
        <v>3</v>
      </c>
      <c r="E32" s="45">
        <f t="shared" si="2"/>
        <v>2025</v>
      </c>
      <c r="F32" s="46">
        <v>0.50149999999999995</v>
      </c>
      <c r="G32" s="46">
        <v>0.54579999999999995</v>
      </c>
      <c r="H32" s="46">
        <f t="shared" si="4"/>
        <v>4.4300000000000006E-2</v>
      </c>
      <c r="I32" s="47">
        <f>'Расчет ОДН'!M32</f>
        <v>-4.4300000000000006E-2</v>
      </c>
      <c r="J32" s="47">
        <f t="shared" si="0"/>
        <v>0</v>
      </c>
      <c r="K32" s="50">
        <v>34.9</v>
      </c>
      <c r="L32" s="49" t="s">
        <v>13</v>
      </c>
    </row>
    <row r="33" spans="1:12" ht="14.1" customHeight="1">
      <c r="A33" s="44">
        <v>4223</v>
      </c>
      <c r="B33" s="45">
        <v>291</v>
      </c>
      <c r="C33" s="34">
        <v>441</v>
      </c>
      <c r="D33" s="45">
        <f t="shared" si="1"/>
        <v>3</v>
      </c>
      <c r="E33" s="45">
        <f t="shared" si="2"/>
        <v>2025</v>
      </c>
      <c r="F33" s="46">
        <v>3.1854</v>
      </c>
      <c r="G33" s="46">
        <v>4.0029000000000003</v>
      </c>
      <c r="H33" s="46">
        <f t="shared" si="4"/>
        <v>0.81750000000000034</v>
      </c>
      <c r="I33" s="47">
        <f>'Расчет ОДН'!M33</f>
        <v>-0.17995853259056649</v>
      </c>
      <c r="J33" s="47">
        <f t="shared" si="0"/>
        <v>0.63754146740943385</v>
      </c>
      <c r="K33" s="50">
        <v>64.599999999999994</v>
      </c>
      <c r="L33" s="49" t="s">
        <v>13</v>
      </c>
    </row>
    <row r="34" spans="1:12" ht="14.1" customHeight="1">
      <c r="A34" s="44">
        <v>4223</v>
      </c>
      <c r="B34" s="45">
        <v>291</v>
      </c>
      <c r="C34" s="34">
        <v>451</v>
      </c>
      <c r="D34" s="45">
        <f t="shared" si="1"/>
        <v>3</v>
      </c>
      <c r="E34" s="45">
        <f t="shared" si="2"/>
        <v>2025</v>
      </c>
      <c r="F34" s="46">
        <v>2.1444999999999999</v>
      </c>
      <c r="G34" s="46">
        <v>2.6194999999999999</v>
      </c>
      <c r="H34" s="46">
        <f t="shared" si="4"/>
        <v>0.47500000000000009</v>
      </c>
      <c r="I34" s="47">
        <f>'Расчет ОДН'!M34</f>
        <v>-0.15126545386482601</v>
      </c>
      <c r="J34" s="47">
        <f>H34+I34</f>
        <v>0.32373454613517405</v>
      </c>
      <c r="K34" s="50">
        <v>54.3</v>
      </c>
      <c r="L34" s="49" t="s">
        <v>13</v>
      </c>
    </row>
    <row r="35" spans="1:12" ht="14.1" customHeight="1">
      <c r="A35" s="44">
        <v>4223</v>
      </c>
      <c r="B35" s="45">
        <v>291</v>
      </c>
      <c r="C35" s="34">
        <v>461</v>
      </c>
      <c r="D35" s="45">
        <f t="shared" si="1"/>
        <v>3</v>
      </c>
      <c r="E35" s="45">
        <f t="shared" si="2"/>
        <v>2025</v>
      </c>
      <c r="F35" s="46">
        <v>0.74180000000000001</v>
      </c>
      <c r="G35" s="46">
        <v>1.2336</v>
      </c>
      <c r="H35" s="46">
        <f t="shared" si="4"/>
        <v>0.49180000000000001</v>
      </c>
      <c r="I35" s="47">
        <f>'Расчет ОДН'!M35</f>
        <v>-0.11226515268420788</v>
      </c>
      <c r="J35" s="47">
        <f t="shared" si="0"/>
        <v>0.37953484731579212</v>
      </c>
      <c r="K35" s="50">
        <v>40.299999999999997</v>
      </c>
      <c r="L35" s="49" t="s">
        <v>13</v>
      </c>
    </row>
    <row r="36" spans="1:12" ht="14.1" customHeight="1">
      <c r="A36" s="44">
        <v>4223</v>
      </c>
      <c r="B36" s="45">
        <v>291</v>
      </c>
      <c r="C36" s="34">
        <v>471</v>
      </c>
      <c r="D36" s="45">
        <f t="shared" si="1"/>
        <v>3</v>
      </c>
      <c r="E36" s="45">
        <f t="shared" si="2"/>
        <v>2025</v>
      </c>
      <c r="F36" s="46" t="s">
        <v>61</v>
      </c>
      <c r="G36" s="46" t="s">
        <v>61</v>
      </c>
      <c r="H36" s="46">
        <f>K36*($P$4/$P$5)</f>
        <v>0.3429349851803658</v>
      </c>
      <c r="I36" s="47">
        <f>'Расчет ОДН'!M36</f>
        <v>-9.6665032211960655E-2</v>
      </c>
      <c r="J36" s="47">
        <f t="shared" si="0"/>
        <v>0.24626995296840515</v>
      </c>
      <c r="K36" s="50">
        <v>34.700000000000003</v>
      </c>
      <c r="L36" s="49" t="s">
        <v>12</v>
      </c>
    </row>
    <row r="37" spans="1:12" ht="14.1" customHeight="1">
      <c r="A37" s="44">
        <v>4223</v>
      </c>
      <c r="B37" s="45">
        <v>291</v>
      </c>
      <c r="C37" s="34">
        <v>481</v>
      </c>
      <c r="D37" s="45">
        <f t="shared" si="1"/>
        <v>3</v>
      </c>
      <c r="E37" s="45">
        <f t="shared" si="2"/>
        <v>2025</v>
      </c>
      <c r="F37" s="46">
        <v>2.1381000000000001</v>
      </c>
      <c r="G37" s="46">
        <v>2.5567000000000002</v>
      </c>
      <c r="H37" s="46">
        <f t="shared" si="4"/>
        <v>0.41860000000000008</v>
      </c>
      <c r="I37" s="47">
        <f>'Расчет ОДН'!M37</f>
        <v>-9.6943605791822207E-2</v>
      </c>
      <c r="J37" s="47">
        <f t="shared" si="0"/>
        <v>0.32165639420817788</v>
      </c>
      <c r="K37" s="50">
        <v>34.799999999999997</v>
      </c>
      <c r="L37" s="49" t="s">
        <v>13</v>
      </c>
    </row>
    <row r="38" spans="1:12" ht="14.1" customHeight="1">
      <c r="A38" s="51">
        <v>4223</v>
      </c>
      <c r="B38" s="52">
        <v>291</v>
      </c>
      <c r="C38" s="35">
        <v>501</v>
      </c>
      <c r="D38" s="52">
        <f t="shared" si="1"/>
        <v>3</v>
      </c>
      <c r="E38" s="52">
        <f t="shared" si="2"/>
        <v>2025</v>
      </c>
      <c r="F38" s="53">
        <v>4.7472000000000003</v>
      </c>
      <c r="G38" s="53">
        <v>5.5614999999999997</v>
      </c>
      <c r="H38" s="46">
        <f>G38-F38</f>
        <v>0.81429999999999936</v>
      </c>
      <c r="I38" s="47">
        <f>'Расчет ОДН'!M38</f>
        <v>-0.15154402744468759</v>
      </c>
      <c r="J38" s="47">
        <f t="shared" si="0"/>
        <v>0.66275597255531182</v>
      </c>
      <c r="K38" s="50">
        <v>54.4</v>
      </c>
      <c r="L38" s="54" t="s">
        <v>13</v>
      </c>
    </row>
    <row r="39" spans="1:12" ht="14.1" customHeight="1">
      <c r="A39" s="51">
        <v>4223</v>
      </c>
      <c r="B39" s="52">
        <v>291</v>
      </c>
      <c r="C39" s="35">
        <v>511</v>
      </c>
      <c r="D39" s="52">
        <f t="shared" si="1"/>
        <v>3</v>
      </c>
      <c r="E39" s="52">
        <f t="shared" si="2"/>
        <v>2025</v>
      </c>
      <c r="F39" s="53">
        <v>0.1086</v>
      </c>
      <c r="G39" s="53">
        <v>0.109</v>
      </c>
      <c r="H39" s="46">
        <f t="shared" si="4"/>
        <v>3.9999999999999758E-4</v>
      </c>
      <c r="I39" s="47">
        <f>'Расчет ОДН'!M39</f>
        <v>-3.9999999999999758E-4</v>
      </c>
      <c r="J39" s="47">
        <f t="shared" si="0"/>
        <v>0</v>
      </c>
      <c r="K39" s="50">
        <v>40.6</v>
      </c>
      <c r="L39" s="54" t="s">
        <v>13</v>
      </c>
    </row>
    <row r="40" spans="1:12" ht="14.1" customHeight="1">
      <c r="A40" s="44">
        <v>4223</v>
      </c>
      <c r="B40" s="45">
        <v>291</v>
      </c>
      <c r="C40" s="34">
        <v>561</v>
      </c>
      <c r="D40" s="45">
        <f t="shared" si="1"/>
        <v>3</v>
      </c>
      <c r="E40" s="45">
        <f t="shared" si="2"/>
        <v>2025</v>
      </c>
      <c r="F40" s="46">
        <v>3.1429</v>
      </c>
      <c r="G40" s="46">
        <v>3.7094</v>
      </c>
      <c r="H40" s="46">
        <f t="shared" si="4"/>
        <v>0.5665</v>
      </c>
      <c r="I40" s="47">
        <f>'Расчет ОДН'!M40</f>
        <v>-9.6943605791822207E-2</v>
      </c>
      <c r="J40" s="47">
        <f t="shared" si="0"/>
        <v>0.4695563942081778</v>
      </c>
      <c r="K40" s="50">
        <v>34.799999999999997</v>
      </c>
      <c r="L40" s="49" t="s">
        <v>13</v>
      </c>
    </row>
    <row r="41" spans="1:12" ht="14.1" customHeight="1">
      <c r="A41" s="44">
        <v>4223</v>
      </c>
      <c r="B41" s="45">
        <v>291</v>
      </c>
      <c r="C41" s="34">
        <v>581</v>
      </c>
      <c r="D41" s="45">
        <f t="shared" si="1"/>
        <v>3</v>
      </c>
      <c r="E41" s="45">
        <f t="shared" si="2"/>
        <v>2025</v>
      </c>
      <c r="F41" s="46" t="s">
        <v>61</v>
      </c>
      <c r="G41" s="46" t="s">
        <v>61</v>
      </c>
      <c r="H41" s="46">
        <f>K41*($P$4/$P$5)</f>
        <v>0.63942056314609985</v>
      </c>
      <c r="I41" s="47">
        <f>'Расчет ОДН'!M41</f>
        <v>-0.1802371061704281</v>
      </c>
      <c r="J41" s="47">
        <f t="shared" si="0"/>
        <v>0.45918345697567176</v>
      </c>
      <c r="K41" s="50">
        <v>64.7</v>
      </c>
      <c r="L41" s="49" t="s">
        <v>12</v>
      </c>
    </row>
    <row r="42" spans="1:12" ht="14.1" customHeight="1">
      <c r="A42" s="44">
        <v>4223</v>
      </c>
      <c r="B42" s="45">
        <v>291</v>
      </c>
      <c r="C42" s="34">
        <v>591</v>
      </c>
      <c r="D42" s="45">
        <f t="shared" si="1"/>
        <v>3</v>
      </c>
      <c r="E42" s="45">
        <f t="shared" si="2"/>
        <v>2025</v>
      </c>
      <c r="F42" s="46" t="s">
        <v>61</v>
      </c>
      <c r="G42" s="46" t="s">
        <v>61</v>
      </c>
      <c r="H42" s="46">
        <f>K42*($P$4/$P$5)</f>
        <v>0.3429349851803658</v>
      </c>
      <c r="I42" s="47">
        <f>'Расчет ОДН'!M42</f>
        <v>-9.6665032211960655E-2</v>
      </c>
      <c r="J42" s="47">
        <f t="shared" si="0"/>
        <v>0.24626995296840515</v>
      </c>
      <c r="K42" s="50">
        <v>34.700000000000003</v>
      </c>
      <c r="L42" s="49" t="s">
        <v>12</v>
      </c>
    </row>
    <row r="43" spans="1:12" ht="14.1" customHeight="1">
      <c r="A43" s="44">
        <v>4223</v>
      </c>
      <c r="B43" s="45">
        <v>291</v>
      </c>
      <c r="C43" s="34">
        <v>601</v>
      </c>
      <c r="D43" s="45">
        <f t="shared" si="1"/>
        <v>3</v>
      </c>
      <c r="E43" s="45">
        <f t="shared" si="2"/>
        <v>2025</v>
      </c>
      <c r="F43" s="46">
        <v>2.2719999999999998</v>
      </c>
      <c r="G43" s="46">
        <v>2.8275999999999999</v>
      </c>
      <c r="H43" s="46">
        <f t="shared" si="4"/>
        <v>0.55560000000000009</v>
      </c>
      <c r="I43" s="47">
        <f>'Расчет ОДН'!M43</f>
        <v>-9.6943605791822207E-2</v>
      </c>
      <c r="J43" s="47">
        <f t="shared" si="0"/>
        <v>0.45865639420817789</v>
      </c>
      <c r="K43" s="50">
        <v>34.799999999999997</v>
      </c>
      <c r="L43" s="49" t="s">
        <v>13</v>
      </c>
    </row>
    <row r="44" spans="1:12" ht="14.1" customHeight="1">
      <c r="A44" s="44">
        <v>4223</v>
      </c>
      <c r="B44" s="45">
        <v>291</v>
      </c>
      <c r="C44" s="34">
        <v>611</v>
      </c>
      <c r="D44" s="45">
        <f t="shared" si="1"/>
        <v>3</v>
      </c>
      <c r="E44" s="45">
        <f t="shared" si="2"/>
        <v>2025</v>
      </c>
      <c r="F44" s="46">
        <v>3.5491999999999999</v>
      </c>
      <c r="G44" s="46">
        <v>4.2012999999999998</v>
      </c>
      <c r="H44" s="46">
        <f t="shared" si="4"/>
        <v>0.6520999999999999</v>
      </c>
      <c r="I44" s="47">
        <f>'Расчет ОДН'!M44</f>
        <v>-0.17995853259056649</v>
      </c>
      <c r="J44" s="47">
        <f t="shared" si="0"/>
        <v>0.47214146740943341</v>
      </c>
      <c r="K44" s="50">
        <v>64.599999999999994</v>
      </c>
      <c r="L44" s="49" t="s">
        <v>13</v>
      </c>
    </row>
    <row r="45" spans="1:12" ht="14.1" customHeight="1">
      <c r="A45" s="44">
        <v>4223</v>
      </c>
      <c r="B45" s="45">
        <v>291</v>
      </c>
      <c r="C45" s="34">
        <v>621</v>
      </c>
      <c r="D45" s="45">
        <f t="shared" si="1"/>
        <v>3</v>
      </c>
      <c r="E45" s="45">
        <f t="shared" si="2"/>
        <v>2025</v>
      </c>
      <c r="F45" s="46">
        <v>0.64119999999999999</v>
      </c>
      <c r="G45" s="46">
        <v>0.80689999999999995</v>
      </c>
      <c r="H45" s="46">
        <f t="shared" si="4"/>
        <v>0.16569999999999996</v>
      </c>
      <c r="I45" s="47">
        <f>'Расчет ОДН'!M45</f>
        <v>-0.16569999999999996</v>
      </c>
      <c r="J45" s="47">
        <f t="shared" si="0"/>
        <v>0</v>
      </c>
      <c r="K45" s="50">
        <v>64.5</v>
      </c>
      <c r="L45" s="49" t="s">
        <v>13</v>
      </c>
    </row>
    <row r="46" spans="1:12" ht="14.1" customHeight="1">
      <c r="A46" s="44">
        <v>4223</v>
      </c>
      <c r="B46" s="45">
        <v>291</v>
      </c>
      <c r="C46" s="34">
        <v>631</v>
      </c>
      <c r="D46" s="45">
        <f t="shared" si="1"/>
        <v>3</v>
      </c>
      <c r="E46" s="45">
        <f t="shared" si="2"/>
        <v>2025</v>
      </c>
      <c r="F46" s="46">
        <v>2.0459999999999998</v>
      </c>
      <c r="G46" s="46">
        <v>2.5425</v>
      </c>
      <c r="H46" s="46">
        <f t="shared" si="4"/>
        <v>0.49650000000000016</v>
      </c>
      <c r="I46" s="47">
        <f>'Расчет ОДН'!M46</f>
        <v>-9.7222179371683759E-2</v>
      </c>
      <c r="J46" s="47">
        <f t="shared" si="0"/>
        <v>0.3992778206283164</v>
      </c>
      <c r="K46" s="50">
        <v>34.9</v>
      </c>
      <c r="L46" s="49" t="s">
        <v>13</v>
      </c>
    </row>
    <row r="47" spans="1:12" ht="14.1" customHeight="1">
      <c r="A47" s="44">
        <v>4223</v>
      </c>
      <c r="B47" s="45">
        <v>291</v>
      </c>
      <c r="C47" s="34">
        <v>641</v>
      </c>
      <c r="D47" s="45">
        <f t="shared" si="1"/>
        <v>3</v>
      </c>
      <c r="E47" s="45">
        <f t="shared" si="2"/>
        <v>2025</v>
      </c>
      <c r="F47" s="46" t="s">
        <v>61</v>
      </c>
      <c r="G47" s="46" t="s">
        <v>61</v>
      </c>
      <c r="H47" s="46">
        <f>K47*($P$4/$P$5)</f>
        <v>0.34392327044025151</v>
      </c>
      <c r="I47" s="47">
        <f>'Расчет ОДН'!M47</f>
        <v>-9.6943605791822207E-2</v>
      </c>
      <c r="J47" s="47">
        <f t="shared" si="0"/>
        <v>0.2469796646484293</v>
      </c>
      <c r="K47" s="50">
        <v>34.799999999999997</v>
      </c>
      <c r="L47" s="49" t="s">
        <v>12</v>
      </c>
    </row>
    <row r="48" spans="1:12" ht="14.1" customHeight="1">
      <c r="A48" s="44">
        <v>4223</v>
      </c>
      <c r="B48" s="45">
        <v>291</v>
      </c>
      <c r="C48" s="34">
        <v>651</v>
      </c>
      <c r="D48" s="45">
        <f t="shared" si="1"/>
        <v>3</v>
      </c>
      <c r="E48" s="45">
        <f t="shared" si="2"/>
        <v>2025</v>
      </c>
      <c r="F48" s="46">
        <v>4.1351000000000004</v>
      </c>
      <c r="G48" s="46">
        <v>4.7610000000000001</v>
      </c>
      <c r="H48" s="46">
        <f t="shared" si="4"/>
        <v>0.62589999999999968</v>
      </c>
      <c r="I48" s="47">
        <f>'Расчет ОДН'!M48</f>
        <v>-0.17995853259056649</v>
      </c>
      <c r="J48" s="47">
        <f t="shared" si="0"/>
        <v>0.44594146740943319</v>
      </c>
      <c r="K48" s="50">
        <v>64.599999999999994</v>
      </c>
      <c r="L48" s="49" t="s">
        <v>13</v>
      </c>
    </row>
    <row r="49" spans="1:12" ht="14.1" customHeight="1">
      <c r="A49" s="44">
        <v>4223</v>
      </c>
      <c r="B49" s="45">
        <v>291</v>
      </c>
      <c r="C49" s="34">
        <v>661</v>
      </c>
      <c r="D49" s="45">
        <f t="shared" si="1"/>
        <v>3</v>
      </c>
      <c r="E49" s="45">
        <f t="shared" si="2"/>
        <v>2025</v>
      </c>
      <c r="F49" s="46" t="s">
        <v>61</v>
      </c>
      <c r="G49" s="46" t="s">
        <v>61</v>
      </c>
      <c r="H49" s="46">
        <f>K49*($P$4/$P$5)</f>
        <v>0.63942056314609985</v>
      </c>
      <c r="I49" s="47">
        <f>'Расчет ОДН'!M49</f>
        <v>-0.1802371061704281</v>
      </c>
      <c r="J49" s="47">
        <f t="shared" si="0"/>
        <v>0.45918345697567176</v>
      </c>
      <c r="K49" s="50">
        <v>64.7</v>
      </c>
      <c r="L49" s="49" t="s">
        <v>12</v>
      </c>
    </row>
    <row r="50" spans="1:12" ht="14.1" customHeight="1">
      <c r="A50" s="44">
        <v>4223</v>
      </c>
      <c r="B50" s="45">
        <v>291</v>
      </c>
      <c r="C50" s="34">
        <v>671</v>
      </c>
      <c r="D50" s="45">
        <f t="shared" si="1"/>
        <v>3</v>
      </c>
      <c r="E50" s="45">
        <f t="shared" si="2"/>
        <v>2025</v>
      </c>
      <c r="F50" s="46">
        <v>0.34279999999999999</v>
      </c>
      <c r="G50" s="46">
        <v>0.36880000000000002</v>
      </c>
      <c r="H50" s="46">
        <f t="shared" si="4"/>
        <v>2.6000000000000023E-2</v>
      </c>
      <c r="I50" s="47">
        <f>'Расчет ОДН'!M50</f>
        <v>-2.6000000000000023E-2</v>
      </c>
      <c r="J50" s="47">
        <f>H50+I50</f>
        <v>0</v>
      </c>
      <c r="K50" s="50">
        <v>34.799999999999997</v>
      </c>
      <c r="L50" s="49" t="s">
        <v>13</v>
      </c>
    </row>
    <row r="51" spans="1:12" ht="14.1" customHeight="1">
      <c r="A51" s="51">
        <v>4223</v>
      </c>
      <c r="B51" s="52">
        <v>291</v>
      </c>
      <c r="C51" s="35">
        <v>681</v>
      </c>
      <c r="D51" s="52">
        <f t="shared" si="1"/>
        <v>3</v>
      </c>
      <c r="E51" s="52">
        <f t="shared" si="2"/>
        <v>2025</v>
      </c>
      <c r="F51" s="53">
        <v>0.1118</v>
      </c>
      <c r="G51" s="53">
        <v>0.11210000000000001</v>
      </c>
      <c r="H51" s="46">
        <f t="shared" si="4"/>
        <v>3.0000000000000859E-4</v>
      </c>
      <c r="I51" s="47">
        <f>'Расчет ОДН'!M51</f>
        <v>-3.0000000000000859E-4</v>
      </c>
      <c r="J51" s="47">
        <f>H51+I51</f>
        <v>0</v>
      </c>
      <c r="K51" s="50">
        <v>34.700000000000003</v>
      </c>
      <c r="L51" s="54" t="s">
        <v>13</v>
      </c>
    </row>
    <row r="52" spans="1:12" ht="14.1" customHeight="1">
      <c r="A52" s="51">
        <v>4223</v>
      </c>
      <c r="B52" s="52">
        <v>291</v>
      </c>
      <c r="C52" s="35">
        <v>691</v>
      </c>
      <c r="D52" s="52">
        <f t="shared" si="1"/>
        <v>3</v>
      </c>
      <c r="E52" s="52">
        <f t="shared" si="2"/>
        <v>2025</v>
      </c>
      <c r="F52" s="53">
        <v>4.8620000000000001</v>
      </c>
      <c r="G52" s="53">
        <v>5.8097000000000003</v>
      </c>
      <c r="H52" s="46">
        <f t="shared" si="4"/>
        <v>0.94770000000000021</v>
      </c>
      <c r="I52" s="47">
        <f>'Расчет ОДН'!M52</f>
        <v>-0.17995853259056649</v>
      </c>
      <c r="J52" s="47">
        <f t="shared" ref="J52:J64" si="5">H52+I52</f>
        <v>0.76774146740943372</v>
      </c>
      <c r="K52" s="50">
        <v>64.599999999999994</v>
      </c>
      <c r="L52" s="54" t="s">
        <v>13</v>
      </c>
    </row>
    <row r="53" spans="1:12" ht="14.1" customHeight="1">
      <c r="A53" s="51">
        <v>4223</v>
      </c>
      <c r="B53" s="52">
        <v>291</v>
      </c>
      <c r="C53" s="35">
        <v>701</v>
      </c>
      <c r="D53" s="52">
        <f t="shared" si="1"/>
        <v>3</v>
      </c>
      <c r="E53" s="52">
        <f t="shared" si="2"/>
        <v>2025</v>
      </c>
      <c r="F53" s="53">
        <v>0.72829999999999995</v>
      </c>
      <c r="G53" s="53">
        <v>0.92290000000000005</v>
      </c>
      <c r="H53" s="46">
        <f t="shared" si="4"/>
        <v>0.19460000000000011</v>
      </c>
      <c r="I53" s="47">
        <f>'Расчет ОДН'!M53</f>
        <v>-0.17940138543084341</v>
      </c>
      <c r="J53" s="47">
        <f t="shared" si="5"/>
        <v>1.5198614569156693E-2</v>
      </c>
      <c r="K53" s="50">
        <v>64.400000000000006</v>
      </c>
      <c r="L53" s="54" t="s">
        <v>13</v>
      </c>
    </row>
    <row r="54" spans="1:12" ht="14.1" customHeight="1">
      <c r="A54" s="55">
        <v>4223</v>
      </c>
      <c r="B54" s="52">
        <v>291</v>
      </c>
      <c r="C54" s="35">
        <v>711</v>
      </c>
      <c r="D54" s="52">
        <f t="shared" si="1"/>
        <v>3</v>
      </c>
      <c r="E54" s="52">
        <f t="shared" si="2"/>
        <v>2025</v>
      </c>
      <c r="F54" s="53" t="s">
        <v>61</v>
      </c>
      <c r="G54" s="53" t="s">
        <v>61</v>
      </c>
      <c r="H54" s="46">
        <f>K54*($P$4/$P$5)</f>
        <v>0.34491155570013732</v>
      </c>
      <c r="I54" s="47">
        <f>'Расчет ОДН'!M54</f>
        <v>-9.7222179371683759E-2</v>
      </c>
      <c r="J54" s="47">
        <f t="shared" si="5"/>
        <v>0.24768937632845356</v>
      </c>
      <c r="K54" s="50">
        <v>34.9</v>
      </c>
      <c r="L54" s="56" t="s">
        <v>12</v>
      </c>
    </row>
    <row r="55" spans="1:12" ht="14.1" customHeight="1">
      <c r="A55" s="54">
        <v>4223</v>
      </c>
      <c r="B55" s="52">
        <v>291</v>
      </c>
      <c r="C55" s="35">
        <v>721</v>
      </c>
      <c r="D55" s="52">
        <f t="shared" si="1"/>
        <v>3</v>
      </c>
      <c r="E55" s="52">
        <f t="shared" si="2"/>
        <v>2025</v>
      </c>
      <c r="F55" s="53" t="s">
        <v>61</v>
      </c>
      <c r="G55" s="53" t="s">
        <v>61</v>
      </c>
      <c r="H55" s="46">
        <f>K55*($P$4/$P$5)</f>
        <v>0.34589984096002308</v>
      </c>
      <c r="I55" s="47">
        <f>'Расчет ОДН'!M55</f>
        <v>-9.7500752951545311E-2</v>
      </c>
      <c r="J55" s="47">
        <f t="shared" si="5"/>
        <v>0.24839908800847776</v>
      </c>
      <c r="K55" s="50">
        <v>35</v>
      </c>
      <c r="L55" s="54" t="s">
        <v>12</v>
      </c>
    </row>
    <row r="56" spans="1:12" ht="14.1" customHeight="1">
      <c r="A56" s="55">
        <v>4223</v>
      </c>
      <c r="B56" s="52">
        <v>291</v>
      </c>
      <c r="C56" s="35">
        <v>731</v>
      </c>
      <c r="D56" s="52">
        <f t="shared" si="1"/>
        <v>3</v>
      </c>
      <c r="E56" s="52">
        <f t="shared" si="2"/>
        <v>2025</v>
      </c>
      <c r="F56" s="53">
        <v>3.1417999999999999</v>
      </c>
      <c r="G56" s="53">
        <v>4.1558000000000002</v>
      </c>
      <c r="H56" s="46">
        <f t="shared" si="4"/>
        <v>1.0140000000000002</v>
      </c>
      <c r="I56" s="47">
        <f>'Расчет ОДН'!M56</f>
        <v>-0.1802371061704281</v>
      </c>
      <c r="J56" s="47">
        <f t="shared" si="5"/>
        <v>0.83376289382957214</v>
      </c>
      <c r="K56" s="50">
        <v>64.7</v>
      </c>
      <c r="L56" s="56" t="s">
        <v>13</v>
      </c>
    </row>
    <row r="57" spans="1:12" ht="14.1" customHeight="1">
      <c r="A57" s="49">
        <v>4223</v>
      </c>
      <c r="B57" s="45">
        <v>291</v>
      </c>
      <c r="C57" s="34">
        <v>741</v>
      </c>
      <c r="D57" s="45">
        <f t="shared" si="1"/>
        <v>3</v>
      </c>
      <c r="E57" s="45">
        <f t="shared" si="2"/>
        <v>2025</v>
      </c>
      <c r="F57" s="46" t="s">
        <v>61</v>
      </c>
      <c r="G57" s="46" t="s">
        <v>61</v>
      </c>
      <c r="H57" s="46">
        <f>K57*($P$4/$P$5)</f>
        <v>0.63645570736644252</v>
      </c>
      <c r="I57" s="47">
        <f>'Расчет ОДН'!M57</f>
        <v>-0.17940138543084341</v>
      </c>
      <c r="J57" s="47">
        <f t="shared" si="5"/>
        <v>0.45705432193559914</v>
      </c>
      <c r="K57" s="50">
        <v>64.400000000000006</v>
      </c>
      <c r="L57" s="49" t="s">
        <v>12</v>
      </c>
    </row>
    <row r="58" spans="1:12" ht="14.1" customHeight="1">
      <c r="A58" s="57">
        <v>4223</v>
      </c>
      <c r="B58" s="45">
        <v>291</v>
      </c>
      <c r="C58" s="34">
        <v>751</v>
      </c>
      <c r="D58" s="45">
        <f t="shared" si="1"/>
        <v>3</v>
      </c>
      <c r="E58" s="45">
        <f t="shared" si="2"/>
        <v>2025</v>
      </c>
      <c r="F58" s="46">
        <v>0.1386</v>
      </c>
      <c r="G58" s="46">
        <v>0.1386</v>
      </c>
      <c r="H58" s="46">
        <f t="shared" si="4"/>
        <v>0</v>
      </c>
      <c r="I58" s="47">
        <f>'Расчет ОДН'!M58</f>
        <v>0</v>
      </c>
      <c r="J58" s="47">
        <f t="shared" si="5"/>
        <v>0</v>
      </c>
      <c r="K58" s="50">
        <v>34.6</v>
      </c>
      <c r="L58" s="58" t="s">
        <v>13</v>
      </c>
    </row>
    <row r="59" spans="1:12" ht="14.1" customHeight="1">
      <c r="A59" s="49">
        <v>4223</v>
      </c>
      <c r="B59" s="45">
        <v>291</v>
      </c>
      <c r="C59" s="34">
        <v>761</v>
      </c>
      <c r="D59" s="45">
        <f t="shared" si="1"/>
        <v>3</v>
      </c>
      <c r="E59" s="45">
        <f t="shared" si="2"/>
        <v>2025</v>
      </c>
      <c r="F59" s="46" t="s">
        <v>61</v>
      </c>
      <c r="G59" s="46" t="s">
        <v>61</v>
      </c>
      <c r="H59" s="46">
        <f>K59*($P$4/$P$5)</f>
        <v>0.34491155570013732</v>
      </c>
      <c r="I59" s="47">
        <f>'Расчет ОДН'!M59</f>
        <v>-9.7222179371683759E-2</v>
      </c>
      <c r="J59" s="47">
        <f t="shared" si="5"/>
        <v>0.24768937632845356</v>
      </c>
      <c r="K59" s="50">
        <v>34.9</v>
      </c>
      <c r="L59" s="49" t="s">
        <v>12</v>
      </c>
    </row>
    <row r="60" spans="1:12" ht="14.1" customHeight="1">
      <c r="A60" s="57">
        <v>4223</v>
      </c>
      <c r="B60" s="45">
        <v>291</v>
      </c>
      <c r="C60" s="34">
        <v>771</v>
      </c>
      <c r="D60" s="45">
        <f t="shared" si="1"/>
        <v>3</v>
      </c>
      <c r="E60" s="45">
        <f t="shared" si="2"/>
        <v>2025</v>
      </c>
      <c r="F60" s="46">
        <v>4.9461000000000004</v>
      </c>
      <c r="G60" s="46">
        <v>5.9348000000000001</v>
      </c>
      <c r="H60" s="46">
        <f>G60-F60</f>
        <v>0.98869999999999969</v>
      </c>
      <c r="I60" s="47">
        <f>'Расчет ОДН'!M60</f>
        <v>-0.17967995901070494</v>
      </c>
      <c r="J60" s="47">
        <f t="shared" si="5"/>
        <v>0.8090200409892947</v>
      </c>
      <c r="K60" s="50">
        <v>64.5</v>
      </c>
      <c r="L60" s="58" t="s">
        <v>13</v>
      </c>
    </row>
    <row r="61" spans="1:12" ht="14.1" customHeight="1">
      <c r="A61" s="49">
        <v>4223</v>
      </c>
      <c r="B61" s="45">
        <v>291</v>
      </c>
      <c r="C61" s="34">
        <v>781</v>
      </c>
      <c r="D61" s="45">
        <f t="shared" si="1"/>
        <v>3</v>
      </c>
      <c r="E61" s="45">
        <f t="shared" si="2"/>
        <v>2025</v>
      </c>
      <c r="F61" s="46">
        <v>0.92220000000000002</v>
      </c>
      <c r="G61" s="46">
        <v>1.0057</v>
      </c>
      <c r="H61" s="46">
        <f t="shared" si="4"/>
        <v>8.3500000000000019E-2</v>
      </c>
      <c r="I61" s="47">
        <f>'Расчет ОДН'!M61</f>
        <v>-8.3500000000000019E-2</v>
      </c>
      <c r="J61" s="47">
        <f t="shared" si="5"/>
        <v>0</v>
      </c>
      <c r="K61" s="50">
        <v>64.5</v>
      </c>
      <c r="L61" s="49" t="s">
        <v>13</v>
      </c>
    </row>
    <row r="62" spans="1:12" ht="14.1" customHeight="1">
      <c r="A62" s="57">
        <v>4223</v>
      </c>
      <c r="B62" s="45">
        <v>291</v>
      </c>
      <c r="C62" s="34">
        <v>791</v>
      </c>
      <c r="D62" s="45">
        <f t="shared" si="1"/>
        <v>3</v>
      </c>
      <c r="E62" s="45">
        <f t="shared" si="2"/>
        <v>2025</v>
      </c>
      <c r="F62" s="46">
        <v>2.2629000000000001</v>
      </c>
      <c r="G62" s="46">
        <v>2.5937000000000001</v>
      </c>
      <c r="H62" s="46">
        <f t="shared" si="4"/>
        <v>0.33079999999999998</v>
      </c>
      <c r="I62" s="47">
        <f>'Расчет ОДН'!M62</f>
        <v>-9.6943605791822207E-2</v>
      </c>
      <c r="J62" s="47">
        <f t="shared" si="5"/>
        <v>0.23385639420817778</v>
      </c>
      <c r="K62" s="50">
        <v>34.799999999999997</v>
      </c>
      <c r="L62" s="58" t="s">
        <v>13</v>
      </c>
    </row>
    <row r="63" spans="1:12" ht="14.1" customHeight="1">
      <c r="A63" s="49">
        <v>4223</v>
      </c>
      <c r="B63" s="45">
        <v>291</v>
      </c>
      <c r="C63" s="34">
        <v>801</v>
      </c>
      <c r="D63" s="45">
        <f t="shared" si="1"/>
        <v>3</v>
      </c>
      <c r="E63" s="45">
        <f t="shared" si="2"/>
        <v>2025</v>
      </c>
      <c r="F63" s="46">
        <v>1.2794000000000001</v>
      </c>
      <c r="G63" s="46">
        <v>1.5198</v>
      </c>
      <c r="H63" s="46">
        <f t="shared" si="4"/>
        <v>0.24039999999999995</v>
      </c>
      <c r="I63" s="47">
        <f>'Расчет ОДН'!M63</f>
        <v>-9.6665032211960655E-2</v>
      </c>
      <c r="J63" s="47">
        <f t="shared" si="5"/>
        <v>0.14373496778803929</v>
      </c>
      <c r="K63" s="50">
        <v>34.700000000000003</v>
      </c>
      <c r="L63" s="49" t="s">
        <v>13</v>
      </c>
    </row>
    <row r="64" spans="1:12" ht="14.1" customHeight="1">
      <c r="A64" s="57">
        <v>4223</v>
      </c>
      <c r="B64" s="45">
        <v>291</v>
      </c>
      <c r="C64" s="34">
        <v>811</v>
      </c>
      <c r="D64" s="45">
        <f t="shared" si="1"/>
        <v>3</v>
      </c>
      <c r="E64" s="45">
        <f t="shared" si="2"/>
        <v>2025</v>
      </c>
      <c r="F64" s="46">
        <v>4.8296999999999999</v>
      </c>
      <c r="G64" s="46">
        <v>5.7256999999999998</v>
      </c>
      <c r="H64" s="46">
        <f t="shared" si="4"/>
        <v>0.89599999999999991</v>
      </c>
      <c r="I64" s="47">
        <f>'Расчет ОДН'!M64</f>
        <v>-0.17995853259056649</v>
      </c>
      <c r="J64" s="47">
        <f t="shared" si="5"/>
        <v>0.71604146740943342</v>
      </c>
      <c r="K64" s="50">
        <v>64.599999999999994</v>
      </c>
      <c r="L64" s="49" t="s">
        <v>13</v>
      </c>
    </row>
    <row r="65" spans="1:12" ht="14.1" customHeight="1">
      <c r="A65" s="49">
        <v>4223</v>
      </c>
      <c r="B65" s="45">
        <v>291</v>
      </c>
      <c r="C65" s="34">
        <v>821</v>
      </c>
      <c r="D65" s="45">
        <f t="shared" si="1"/>
        <v>3</v>
      </c>
      <c r="E65" s="45">
        <f t="shared" si="2"/>
        <v>2025</v>
      </c>
      <c r="F65" s="46">
        <v>4.2619999999999996</v>
      </c>
      <c r="G65" s="46">
        <v>5.1132999999999997</v>
      </c>
      <c r="H65" s="46">
        <f t="shared" si="4"/>
        <v>0.85130000000000017</v>
      </c>
      <c r="I65" s="47">
        <f>'Расчет ОДН'!M65</f>
        <v>-0.17940138543084341</v>
      </c>
      <c r="J65" s="47">
        <f>H65+I65</f>
        <v>0.67189861456915678</v>
      </c>
      <c r="K65" s="50">
        <v>64.400000000000006</v>
      </c>
      <c r="L65" s="49" t="s">
        <v>13</v>
      </c>
    </row>
    <row r="66" spans="1:12" ht="14.1" customHeight="1">
      <c r="A66" s="57">
        <v>4223</v>
      </c>
      <c r="B66" s="45">
        <v>291</v>
      </c>
      <c r="C66" s="34">
        <v>831</v>
      </c>
      <c r="D66" s="45">
        <f t="shared" si="1"/>
        <v>3</v>
      </c>
      <c r="E66" s="45">
        <f t="shared" si="2"/>
        <v>2025</v>
      </c>
      <c r="F66" s="46">
        <v>0.24979999999999999</v>
      </c>
      <c r="G66" s="46">
        <v>0.40989999999999999</v>
      </c>
      <c r="H66" s="46">
        <f t="shared" si="4"/>
        <v>0.16009999999999999</v>
      </c>
      <c r="I66" s="47">
        <f>'Расчет ОДН'!M66</f>
        <v>-9.6943605791822207E-2</v>
      </c>
      <c r="J66" s="47">
        <f t="shared" ref="J66:J80" si="6">H66+I66</f>
        <v>6.3156394208177785E-2</v>
      </c>
      <c r="K66" s="50">
        <v>34.799999999999997</v>
      </c>
      <c r="L66" s="58" t="s">
        <v>13</v>
      </c>
    </row>
    <row r="67" spans="1:12" ht="14.1" customHeight="1">
      <c r="A67" s="49">
        <v>4223</v>
      </c>
      <c r="B67" s="45">
        <v>291</v>
      </c>
      <c r="C67" s="34">
        <v>841</v>
      </c>
      <c r="D67" s="45">
        <f t="shared" si="1"/>
        <v>3</v>
      </c>
      <c r="E67" s="45">
        <f t="shared" si="2"/>
        <v>2025</v>
      </c>
      <c r="F67" s="46">
        <v>1.0558000000000001</v>
      </c>
      <c r="G67" s="46">
        <v>1.1062000000000001</v>
      </c>
      <c r="H67" s="46">
        <f t="shared" si="4"/>
        <v>5.04E-2</v>
      </c>
      <c r="I67" s="47">
        <f>'Расчет ОДН'!M67</f>
        <v>-5.04E-2</v>
      </c>
      <c r="J67" s="47">
        <f t="shared" si="6"/>
        <v>0</v>
      </c>
      <c r="K67" s="50">
        <v>34.799999999999997</v>
      </c>
      <c r="L67" s="49" t="s">
        <v>13</v>
      </c>
    </row>
    <row r="68" spans="1:12" ht="14.1" customHeight="1">
      <c r="A68" s="57">
        <v>4223</v>
      </c>
      <c r="B68" s="45">
        <v>291</v>
      </c>
      <c r="C68" s="34">
        <v>851</v>
      </c>
      <c r="D68" s="45">
        <f t="shared" si="1"/>
        <v>3</v>
      </c>
      <c r="E68" s="45">
        <f t="shared" si="2"/>
        <v>2025</v>
      </c>
      <c r="F68" s="46" t="s">
        <v>61</v>
      </c>
      <c r="G68" s="46" t="s">
        <v>61</v>
      </c>
      <c r="H68" s="46">
        <f>K68*($P$4/$P$5)</f>
        <v>0.63744399262632834</v>
      </c>
      <c r="I68" s="47">
        <f>'Расчет ОДН'!M68</f>
        <v>-0.17967995901070494</v>
      </c>
      <c r="J68" s="47">
        <f t="shared" si="6"/>
        <v>0.4577640336156234</v>
      </c>
      <c r="K68" s="50">
        <v>64.5</v>
      </c>
      <c r="L68" s="58" t="s">
        <v>12</v>
      </c>
    </row>
    <row r="69" spans="1:12" ht="14.1" customHeight="1">
      <c r="A69" s="49">
        <v>4223</v>
      </c>
      <c r="B69" s="45">
        <v>291</v>
      </c>
      <c r="C69" s="34">
        <v>861</v>
      </c>
      <c r="D69" s="45">
        <f t="shared" si="1"/>
        <v>3</v>
      </c>
      <c r="E69" s="45">
        <f t="shared" si="2"/>
        <v>2025</v>
      </c>
      <c r="F69" s="46">
        <v>2.9201000000000001</v>
      </c>
      <c r="G69" s="46">
        <v>3.7404999999999999</v>
      </c>
      <c r="H69" s="46">
        <f t="shared" si="4"/>
        <v>0.8203999999999998</v>
      </c>
      <c r="I69" s="47">
        <f>'Расчет ОДН'!M69</f>
        <v>-0.17967995901070494</v>
      </c>
      <c r="J69" s="47">
        <f t="shared" si="6"/>
        <v>0.6407200409892948</v>
      </c>
      <c r="K69" s="50">
        <v>64.5</v>
      </c>
      <c r="L69" s="49" t="s">
        <v>13</v>
      </c>
    </row>
    <row r="70" spans="1:12" ht="14.1" customHeight="1">
      <c r="A70" s="57">
        <v>4223</v>
      </c>
      <c r="B70" s="45">
        <v>291</v>
      </c>
      <c r="C70" s="34">
        <v>871</v>
      </c>
      <c r="D70" s="45">
        <f t="shared" si="1"/>
        <v>3</v>
      </c>
      <c r="E70" s="45">
        <f t="shared" si="2"/>
        <v>2025</v>
      </c>
      <c r="F70" s="46" t="s">
        <v>61</v>
      </c>
      <c r="G70" s="46" t="s">
        <v>61</v>
      </c>
      <c r="H70" s="46">
        <f>K70*($P$4/$P$5)</f>
        <v>0.34392327044025151</v>
      </c>
      <c r="I70" s="47">
        <f>'Расчет ОДН'!M70</f>
        <v>-9.6943605791822207E-2</v>
      </c>
      <c r="J70" s="47">
        <f t="shared" si="6"/>
        <v>0.2469796646484293</v>
      </c>
      <c r="K70" s="50">
        <v>34.799999999999997</v>
      </c>
      <c r="L70" s="58" t="s">
        <v>12</v>
      </c>
    </row>
    <row r="71" spans="1:12" ht="14.1" customHeight="1">
      <c r="A71" s="49">
        <v>4223</v>
      </c>
      <c r="B71" s="45">
        <v>291</v>
      </c>
      <c r="C71" s="34">
        <v>881</v>
      </c>
      <c r="D71" s="45">
        <f t="shared" si="1"/>
        <v>3</v>
      </c>
      <c r="E71" s="45">
        <f t="shared" si="2"/>
        <v>2025</v>
      </c>
      <c r="F71" s="46" t="s">
        <v>61</v>
      </c>
      <c r="G71" s="46" t="s">
        <v>61</v>
      </c>
      <c r="H71" s="46">
        <f>K71*($P$4/$P$5)</f>
        <v>0.34392327044025151</v>
      </c>
      <c r="I71" s="47">
        <f>'Расчет ОДН'!M71</f>
        <v>-9.6943605791822207E-2</v>
      </c>
      <c r="J71" s="47">
        <f t="shared" si="6"/>
        <v>0.2469796646484293</v>
      </c>
      <c r="K71" s="50">
        <v>34.799999999999997</v>
      </c>
      <c r="L71" s="49" t="s">
        <v>12</v>
      </c>
    </row>
    <row r="72" spans="1:12" ht="14.1" customHeight="1">
      <c r="A72" s="57">
        <v>4223</v>
      </c>
      <c r="B72" s="45">
        <v>291</v>
      </c>
      <c r="C72" s="34">
        <v>891</v>
      </c>
      <c r="D72" s="45">
        <f t="shared" si="1"/>
        <v>3</v>
      </c>
      <c r="E72" s="45">
        <f t="shared" si="2"/>
        <v>2025</v>
      </c>
      <c r="F72" s="46">
        <v>4.8708999999999998</v>
      </c>
      <c r="G72" s="46">
        <v>6.0956999999999999</v>
      </c>
      <c r="H72" s="46">
        <f t="shared" si="4"/>
        <v>1.2248000000000001</v>
      </c>
      <c r="I72" s="47">
        <f>'Расчет ОДН'!M72</f>
        <v>-0.17995853259056649</v>
      </c>
      <c r="J72" s="47">
        <f t="shared" si="6"/>
        <v>1.0448414674094337</v>
      </c>
      <c r="K72" s="50">
        <v>64.599999999999994</v>
      </c>
      <c r="L72" s="58" t="s">
        <v>13</v>
      </c>
    </row>
    <row r="73" spans="1:12" ht="14.1" customHeight="1">
      <c r="A73" s="44">
        <v>4223</v>
      </c>
      <c r="B73" s="45">
        <v>291</v>
      </c>
      <c r="C73" s="34">
        <v>951</v>
      </c>
      <c r="D73" s="45">
        <f t="shared" ref="D73:D132" si="7">D$4</f>
        <v>3</v>
      </c>
      <c r="E73" s="45">
        <f t="shared" ref="E73:E132" si="8">$E$4</f>
        <v>2025</v>
      </c>
      <c r="F73" s="46" t="s">
        <v>61</v>
      </c>
      <c r="G73" s="46" t="s">
        <v>61</v>
      </c>
      <c r="H73" s="46">
        <f>K73*($P$4/$P$5)</f>
        <v>0.34392327044025151</v>
      </c>
      <c r="I73" s="47">
        <f>'Расчет ОДН'!M73</f>
        <v>-9.6943605791822207E-2</v>
      </c>
      <c r="J73" s="47">
        <f t="shared" si="6"/>
        <v>0.2469796646484293</v>
      </c>
      <c r="K73" s="50">
        <v>34.799999999999997</v>
      </c>
      <c r="L73" s="49" t="s">
        <v>12</v>
      </c>
    </row>
    <row r="74" spans="1:12" ht="14.1" customHeight="1">
      <c r="A74" s="44">
        <v>4223</v>
      </c>
      <c r="B74" s="45">
        <v>291</v>
      </c>
      <c r="C74" s="34">
        <v>971</v>
      </c>
      <c r="D74" s="45">
        <f t="shared" si="7"/>
        <v>3</v>
      </c>
      <c r="E74" s="45">
        <f t="shared" si="8"/>
        <v>2025</v>
      </c>
      <c r="F74" s="46">
        <v>5.4816000000000003</v>
      </c>
      <c r="G74" s="46">
        <v>6.3376000000000001</v>
      </c>
      <c r="H74" s="46">
        <f t="shared" ref="H74" si="9">G74-F74</f>
        <v>0.85599999999999987</v>
      </c>
      <c r="I74" s="47">
        <f>'Расчет ОДН'!M74</f>
        <v>-0.17967995901070494</v>
      </c>
      <c r="J74" s="47">
        <f t="shared" si="6"/>
        <v>0.67632004098929488</v>
      </c>
      <c r="K74" s="50">
        <v>64.5</v>
      </c>
      <c r="L74" s="49" t="s">
        <v>13</v>
      </c>
    </row>
    <row r="75" spans="1:12" ht="14.1" customHeight="1">
      <c r="A75" s="44">
        <v>4223</v>
      </c>
      <c r="B75" s="45">
        <v>291</v>
      </c>
      <c r="C75" s="34">
        <v>981</v>
      </c>
      <c r="D75" s="45">
        <f t="shared" si="7"/>
        <v>3</v>
      </c>
      <c r="E75" s="45">
        <f t="shared" si="8"/>
        <v>2025</v>
      </c>
      <c r="F75" s="46" t="s">
        <v>61</v>
      </c>
      <c r="G75" s="46" t="s">
        <v>61</v>
      </c>
      <c r="H75" s="46">
        <f>K75*($P$4/$P$5)</f>
        <v>0.34392327044025151</v>
      </c>
      <c r="I75" s="47">
        <f>'Расчет ОДН'!M75</f>
        <v>-9.6943605791822207E-2</v>
      </c>
      <c r="J75" s="47">
        <f t="shared" si="6"/>
        <v>0.2469796646484293</v>
      </c>
      <c r="K75" s="50">
        <v>34.799999999999997</v>
      </c>
      <c r="L75" s="49" t="s">
        <v>12</v>
      </c>
    </row>
    <row r="76" spans="1:12" ht="14.1" customHeight="1">
      <c r="A76" s="44">
        <v>4223</v>
      </c>
      <c r="B76" s="45">
        <v>291</v>
      </c>
      <c r="C76" s="34">
        <v>991</v>
      </c>
      <c r="D76" s="45">
        <f t="shared" si="7"/>
        <v>3</v>
      </c>
      <c r="E76" s="45">
        <f t="shared" si="8"/>
        <v>2025</v>
      </c>
      <c r="F76" s="46" t="s">
        <v>61</v>
      </c>
      <c r="G76" s="46" t="s">
        <v>61</v>
      </c>
      <c r="H76" s="46">
        <f>K76*($P$4/$P$5)</f>
        <v>0.34491155570013732</v>
      </c>
      <c r="I76" s="47">
        <f>'Расчет ОДН'!M76</f>
        <v>-9.7222179371683759E-2</v>
      </c>
      <c r="J76" s="47">
        <f t="shared" si="6"/>
        <v>0.24768937632845356</v>
      </c>
      <c r="K76" s="50">
        <v>34.9</v>
      </c>
      <c r="L76" s="49" t="s">
        <v>12</v>
      </c>
    </row>
    <row r="77" spans="1:12" ht="14.1" customHeight="1">
      <c r="A77" s="44">
        <v>4223</v>
      </c>
      <c r="B77" s="45">
        <v>291</v>
      </c>
      <c r="C77" s="34">
        <v>1011</v>
      </c>
      <c r="D77" s="45">
        <f t="shared" si="7"/>
        <v>3</v>
      </c>
      <c r="E77" s="45">
        <f t="shared" si="8"/>
        <v>2025</v>
      </c>
      <c r="F77" s="46">
        <v>1.9137999999999999</v>
      </c>
      <c r="G77" s="46">
        <v>2.0501999999999998</v>
      </c>
      <c r="H77" s="46">
        <f t="shared" ref="H77:H90" si="10">G77-F77</f>
        <v>0.13639999999999985</v>
      </c>
      <c r="I77" s="47">
        <f>'Расчет ОДН'!M77</f>
        <v>-0.13639999999999999</v>
      </c>
      <c r="J77" s="47">
        <f t="shared" si="6"/>
        <v>0</v>
      </c>
      <c r="K77" s="50">
        <v>64.5</v>
      </c>
      <c r="L77" s="49" t="s">
        <v>13</v>
      </c>
    </row>
    <row r="78" spans="1:12" ht="14.1" customHeight="1">
      <c r="A78" s="44">
        <v>4223</v>
      </c>
      <c r="B78" s="45">
        <v>291</v>
      </c>
      <c r="C78" s="34">
        <v>1021</v>
      </c>
      <c r="D78" s="45">
        <f t="shared" si="7"/>
        <v>3</v>
      </c>
      <c r="E78" s="45">
        <f t="shared" si="8"/>
        <v>2025</v>
      </c>
      <c r="F78" s="46" t="s">
        <v>61</v>
      </c>
      <c r="G78" s="46" t="s">
        <v>61</v>
      </c>
      <c r="H78" s="46">
        <f>K78*($P$4/$P$5)</f>
        <v>0.34491155570013732</v>
      </c>
      <c r="I78" s="47">
        <f>'Расчет ОДН'!M78</f>
        <v>-9.7222179371683759E-2</v>
      </c>
      <c r="J78" s="47">
        <f t="shared" si="6"/>
        <v>0.24768937632845356</v>
      </c>
      <c r="K78" s="50">
        <v>34.9</v>
      </c>
      <c r="L78" s="49" t="s">
        <v>12</v>
      </c>
    </row>
    <row r="79" spans="1:12" ht="14.1" customHeight="1">
      <c r="A79" s="44">
        <v>4223</v>
      </c>
      <c r="B79" s="45">
        <v>291</v>
      </c>
      <c r="C79" s="34">
        <v>1031</v>
      </c>
      <c r="D79" s="45">
        <f t="shared" si="7"/>
        <v>3</v>
      </c>
      <c r="E79" s="45">
        <f t="shared" si="8"/>
        <v>2025</v>
      </c>
      <c r="F79" s="46" t="s">
        <v>61</v>
      </c>
      <c r="G79" s="46" t="s">
        <v>61</v>
      </c>
      <c r="H79" s="46">
        <f>K79*($P$4/$P$5)</f>
        <v>0.34491155570013732</v>
      </c>
      <c r="I79" s="47">
        <f>'Расчет ОДН'!M79</f>
        <v>-9.7222179371683759E-2</v>
      </c>
      <c r="J79" s="47">
        <f t="shared" si="6"/>
        <v>0.24768937632845356</v>
      </c>
      <c r="K79" s="50">
        <v>34.9</v>
      </c>
      <c r="L79" s="49" t="s">
        <v>12</v>
      </c>
    </row>
    <row r="80" spans="1:12" ht="14.1" customHeight="1">
      <c r="A80" s="44">
        <v>4223</v>
      </c>
      <c r="B80" s="45">
        <v>291</v>
      </c>
      <c r="C80" s="34">
        <v>1041</v>
      </c>
      <c r="D80" s="45">
        <f t="shared" si="7"/>
        <v>3</v>
      </c>
      <c r="E80" s="45">
        <f t="shared" si="8"/>
        <v>2025</v>
      </c>
      <c r="F80" s="46">
        <v>3.7119</v>
      </c>
      <c r="G80" s="46">
        <v>4.4795999999999996</v>
      </c>
      <c r="H80" s="46">
        <f t="shared" si="10"/>
        <v>0.7676999999999996</v>
      </c>
      <c r="I80" s="47">
        <f>'Расчет ОДН'!M80</f>
        <v>-0.17995853259056649</v>
      </c>
      <c r="J80" s="47">
        <f t="shared" si="6"/>
        <v>0.58774146740943312</v>
      </c>
      <c r="K80" s="50">
        <v>64.599999999999994</v>
      </c>
      <c r="L80" s="49" t="s">
        <v>13</v>
      </c>
    </row>
    <row r="81" spans="1:12" ht="14.1" customHeight="1">
      <c r="A81" s="44">
        <v>4223</v>
      </c>
      <c r="B81" s="45">
        <v>291</v>
      </c>
      <c r="C81" s="34">
        <v>1051</v>
      </c>
      <c r="D81" s="45">
        <f t="shared" si="7"/>
        <v>3</v>
      </c>
      <c r="E81" s="45">
        <f t="shared" si="8"/>
        <v>2025</v>
      </c>
      <c r="F81" s="46" t="s">
        <v>61</v>
      </c>
      <c r="G81" s="46" t="s">
        <v>61</v>
      </c>
      <c r="H81" s="46">
        <f>K81*($P$4/$P$5)</f>
        <v>0.63744399262632834</v>
      </c>
      <c r="I81" s="47">
        <f>'Расчет ОДН'!M81</f>
        <v>-0.17967995901070494</v>
      </c>
      <c r="J81" s="47">
        <f>H81+I81</f>
        <v>0.4577640336156234</v>
      </c>
      <c r="K81" s="50">
        <v>64.5</v>
      </c>
      <c r="L81" s="49" t="s">
        <v>12</v>
      </c>
    </row>
    <row r="82" spans="1:12" ht="14.1" customHeight="1">
      <c r="A82" s="44">
        <v>4223</v>
      </c>
      <c r="B82" s="45">
        <v>291</v>
      </c>
      <c r="C82" s="34">
        <v>1061</v>
      </c>
      <c r="D82" s="45">
        <f t="shared" si="7"/>
        <v>3</v>
      </c>
      <c r="E82" s="45">
        <f t="shared" si="8"/>
        <v>2025</v>
      </c>
      <c r="F82" s="46" t="s">
        <v>61</v>
      </c>
      <c r="G82" s="46" t="s">
        <v>61</v>
      </c>
      <c r="H82" s="46">
        <f>K82*($P$4/$P$5)</f>
        <v>0.34392327044025151</v>
      </c>
      <c r="I82" s="47">
        <f>'Расчет ОДН'!M82</f>
        <v>-9.6943605791822207E-2</v>
      </c>
      <c r="J82" s="47">
        <f>H82+I82</f>
        <v>0.2469796646484293</v>
      </c>
      <c r="K82" s="50">
        <v>34.799999999999997</v>
      </c>
      <c r="L82" s="49" t="s">
        <v>12</v>
      </c>
    </row>
    <row r="83" spans="1:12" ht="14.1" customHeight="1">
      <c r="A83" s="44">
        <v>4223</v>
      </c>
      <c r="B83" s="45">
        <v>291</v>
      </c>
      <c r="C83" s="34">
        <v>1071</v>
      </c>
      <c r="D83" s="45">
        <f t="shared" si="7"/>
        <v>3</v>
      </c>
      <c r="E83" s="45">
        <f t="shared" si="8"/>
        <v>2025</v>
      </c>
      <c r="F83" s="46" t="s">
        <v>61</v>
      </c>
      <c r="G83" s="46" t="s">
        <v>61</v>
      </c>
      <c r="H83" s="46">
        <f>K83*($P$4/$P$5)</f>
        <v>0.34392327044025151</v>
      </c>
      <c r="I83" s="47">
        <f>'Расчет ОДН'!M83</f>
        <v>-9.6943605791822207E-2</v>
      </c>
      <c r="J83" s="47">
        <f t="shared" ref="J83:J90" si="11">H83+I83</f>
        <v>0.2469796646484293</v>
      </c>
      <c r="K83" s="50">
        <v>34.799999999999997</v>
      </c>
      <c r="L83" s="49" t="s">
        <v>12</v>
      </c>
    </row>
    <row r="84" spans="1:12" ht="14.1" customHeight="1">
      <c r="A84" s="44">
        <v>4223</v>
      </c>
      <c r="B84" s="45">
        <v>291</v>
      </c>
      <c r="C84" s="34">
        <v>1091</v>
      </c>
      <c r="D84" s="45">
        <f t="shared" si="7"/>
        <v>3</v>
      </c>
      <c r="E84" s="45">
        <f t="shared" si="8"/>
        <v>2025</v>
      </c>
      <c r="F84" s="46" t="s">
        <v>61</v>
      </c>
      <c r="G84" s="46" t="s">
        <v>61</v>
      </c>
      <c r="H84" s="46">
        <f>K84*($P$4/$P$5)</f>
        <v>0.63744399262632834</v>
      </c>
      <c r="I84" s="47">
        <f>'Расчет ОДН'!M84</f>
        <v>-0.17967995901070494</v>
      </c>
      <c r="J84" s="47">
        <f t="shared" si="11"/>
        <v>0.4577640336156234</v>
      </c>
      <c r="K84" s="50">
        <v>64.5</v>
      </c>
      <c r="L84" s="49" t="s">
        <v>12</v>
      </c>
    </row>
    <row r="85" spans="1:12" ht="14.1" customHeight="1">
      <c r="A85" s="44">
        <v>4223</v>
      </c>
      <c r="B85" s="45">
        <v>291</v>
      </c>
      <c r="C85" s="34">
        <v>1101</v>
      </c>
      <c r="D85" s="45">
        <f t="shared" si="7"/>
        <v>3</v>
      </c>
      <c r="E85" s="45">
        <f t="shared" si="8"/>
        <v>2025</v>
      </c>
      <c r="F85" s="46">
        <v>0.40820000000000001</v>
      </c>
      <c r="G85" s="46">
        <v>0.59360000000000002</v>
      </c>
      <c r="H85" s="46">
        <f t="shared" si="10"/>
        <v>0.18540000000000001</v>
      </c>
      <c r="I85" s="47">
        <f>'Расчет ОДН'!M85</f>
        <v>-9.7222179371683759E-2</v>
      </c>
      <c r="J85" s="47">
        <f t="shared" si="11"/>
        <v>8.817782062831625E-2</v>
      </c>
      <c r="K85" s="50">
        <v>34.9</v>
      </c>
      <c r="L85" s="49" t="s">
        <v>13</v>
      </c>
    </row>
    <row r="86" spans="1:12" ht="14.1" customHeight="1">
      <c r="A86" s="44">
        <v>4223</v>
      </c>
      <c r="B86" s="45">
        <v>291</v>
      </c>
      <c r="C86" s="34">
        <v>1111</v>
      </c>
      <c r="D86" s="45">
        <f t="shared" si="7"/>
        <v>3</v>
      </c>
      <c r="E86" s="45">
        <f t="shared" si="8"/>
        <v>2025</v>
      </c>
      <c r="F86" s="46" t="s">
        <v>61</v>
      </c>
      <c r="G86" s="46" t="s">
        <v>61</v>
      </c>
      <c r="H86" s="46">
        <f>K86*($P$4/$P$5)</f>
        <v>0.34392327044025151</v>
      </c>
      <c r="I86" s="47">
        <f>'Расчет ОДН'!M86</f>
        <v>-9.6943605791822207E-2</v>
      </c>
      <c r="J86" s="47">
        <f t="shared" si="11"/>
        <v>0.2469796646484293</v>
      </c>
      <c r="K86" s="50">
        <v>34.799999999999997</v>
      </c>
      <c r="L86" s="49" t="s">
        <v>12</v>
      </c>
    </row>
    <row r="87" spans="1:12" ht="14.1" customHeight="1">
      <c r="A87" s="44">
        <v>4223</v>
      </c>
      <c r="B87" s="45">
        <v>291</v>
      </c>
      <c r="C87" s="34">
        <v>1141</v>
      </c>
      <c r="D87" s="45">
        <f t="shared" si="7"/>
        <v>3</v>
      </c>
      <c r="E87" s="45">
        <f t="shared" si="8"/>
        <v>2025</v>
      </c>
      <c r="F87" s="46" t="s">
        <v>61</v>
      </c>
      <c r="G87" s="46" t="s">
        <v>61</v>
      </c>
      <c r="H87" s="46">
        <f>K87*($P$4/$P$5)</f>
        <v>0.34392327044025151</v>
      </c>
      <c r="I87" s="47">
        <f>'Расчет ОДН'!M87</f>
        <v>-9.6943605791822207E-2</v>
      </c>
      <c r="J87" s="47">
        <f t="shared" si="11"/>
        <v>0.2469796646484293</v>
      </c>
      <c r="K87" s="50">
        <v>34.799999999999997</v>
      </c>
      <c r="L87" s="49" t="s">
        <v>12</v>
      </c>
    </row>
    <row r="88" spans="1:12" ht="14.1" customHeight="1">
      <c r="A88" s="44">
        <v>4223</v>
      </c>
      <c r="B88" s="45">
        <v>291</v>
      </c>
      <c r="C88" s="34">
        <v>1151</v>
      </c>
      <c r="D88" s="45">
        <f t="shared" si="7"/>
        <v>3</v>
      </c>
      <c r="E88" s="45">
        <f t="shared" si="8"/>
        <v>2025</v>
      </c>
      <c r="F88" s="46" t="s">
        <v>61</v>
      </c>
      <c r="G88" s="46" t="s">
        <v>61</v>
      </c>
      <c r="H88" s="46">
        <f>K88*($P$4/$P$5)</f>
        <v>0.34392327044025151</v>
      </c>
      <c r="I88" s="47">
        <f>'Расчет ОДН'!M88</f>
        <v>-9.6943605791822207E-2</v>
      </c>
      <c r="J88" s="47">
        <f t="shared" si="11"/>
        <v>0.2469796646484293</v>
      </c>
      <c r="K88" s="50">
        <v>34.799999999999997</v>
      </c>
      <c r="L88" s="49" t="s">
        <v>12</v>
      </c>
    </row>
    <row r="89" spans="1:12" ht="14.1" customHeight="1">
      <c r="A89" s="44">
        <v>4223</v>
      </c>
      <c r="B89" s="45">
        <v>291</v>
      </c>
      <c r="C89" s="34">
        <v>1161</v>
      </c>
      <c r="D89" s="45">
        <f t="shared" si="7"/>
        <v>3</v>
      </c>
      <c r="E89" s="45">
        <f t="shared" si="8"/>
        <v>2025</v>
      </c>
      <c r="F89" s="46">
        <v>1.0241</v>
      </c>
      <c r="G89" s="46">
        <v>1.7402</v>
      </c>
      <c r="H89" s="46">
        <f t="shared" si="10"/>
        <v>0.71609999999999996</v>
      </c>
      <c r="I89" s="47">
        <f>'Расчет ОДН'!M89</f>
        <v>-0.17940138543084341</v>
      </c>
      <c r="J89" s="47">
        <f t="shared" si="11"/>
        <v>0.53669861456915657</v>
      </c>
      <c r="K89" s="50">
        <v>64.400000000000006</v>
      </c>
      <c r="L89" s="49" t="s">
        <v>13</v>
      </c>
    </row>
    <row r="90" spans="1:12" ht="14.1" customHeight="1">
      <c r="A90" s="44">
        <v>4223</v>
      </c>
      <c r="B90" s="45">
        <v>291</v>
      </c>
      <c r="C90" s="34">
        <v>1171</v>
      </c>
      <c r="D90" s="45">
        <f t="shared" si="7"/>
        <v>3</v>
      </c>
      <c r="E90" s="45">
        <f t="shared" si="8"/>
        <v>2025</v>
      </c>
      <c r="F90" s="46">
        <v>4.3916000000000004</v>
      </c>
      <c r="G90" s="46">
        <v>5.3315000000000001</v>
      </c>
      <c r="H90" s="46">
        <f t="shared" si="10"/>
        <v>0.93989999999999974</v>
      </c>
      <c r="I90" s="47">
        <f>'Расчет ОДН'!M90</f>
        <v>-0.1802371061704281</v>
      </c>
      <c r="J90" s="47">
        <f t="shared" si="11"/>
        <v>0.75966289382957164</v>
      </c>
      <c r="K90" s="50">
        <v>64.7</v>
      </c>
      <c r="L90" s="49" t="s">
        <v>13</v>
      </c>
    </row>
    <row r="91" spans="1:12" ht="14.1" customHeight="1">
      <c r="A91" s="44">
        <v>4223</v>
      </c>
      <c r="B91" s="45">
        <v>291</v>
      </c>
      <c r="C91" s="34">
        <v>1181</v>
      </c>
      <c r="D91" s="45">
        <f t="shared" si="7"/>
        <v>3</v>
      </c>
      <c r="E91" s="45">
        <f t="shared" si="8"/>
        <v>2025</v>
      </c>
      <c r="F91" s="46" t="s">
        <v>61</v>
      </c>
      <c r="G91" s="46" t="s">
        <v>61</v>
      </c>
      <c r="H91" s="46">
        <f>K91*($P$4/$P$5)</f>
        <v>0.34392327044025151</v>
      </c>
      <c r="I91" s="47">
        <f>'Расчет ОДН'!M91</f>
        <v>-9.6943605791822207E-2</v>
      </c>
      <c r="J91" s="47">
        <f>H91+I91</f>
        <v>0.2469796646484293</v>
      </c>
      <c r="K91" s="50">
        <v>34.799999999999997</v>
      </c>
      <c r="L91" s="49" t="s">
        <v>12</v>
      </c>
    </row>
    <row r="92" spans="1:12" ht="14.1" customHeight="1">
      <c r="A92" s="44">
        <v>4223</v>
      </c>
      <c r="B92" s="45">
        <v>291</v>
      </c>
      <c r="C92" s="34">
        <v>1191</v>
      </c>
      <c r="D92" s="45">
        <f t="shared" si="7"/>
        <v>3</v>
      </c>
      <c r="E92" s="45">
        <f t="shared" si="8"/>
        <v>2025</v>
      </c>
      <c r="F92" s="46">
        <v>1.8401000000000001</v>
      </c>
      <c r="G92" s="46">
        <v>2.0808</v>
      </c>
      <c r="H92" s="46">
        <f t="shared" ref="H92:H96" si="12">G92-F92</f>
        <v>0.24069999999999991</v>
      </c>
      <c r="I92" s="47">
        <f>'Расчет ОДН'!M92</f>
        <v>-9.6943605791822207E-2</v>
      </c>
      <c r="J92" s="47">
        <f t="shared" ref="J92:J100" si="13">H92+I92</f>
        <v>0.14375639420817771</v>
      </c>
      <c r="K92" s="50">
        <v>34.799999999999997</v>
      </c>
      <c r="L92" s="49" t="s">
        <v>13</v>
      </c>
    </row>
    <row r="93" spans="1:12" ht="14.1" customHeight="1">
      <c r="A93" s="44">
        <v>4223</v>
      </c>
      <c r="B93" s="45">
        <v>291</v>
      </c>
      <c r="C93" s="34">
        <v>1211</v>
      </c>
      <c r="D93" s="45">
        <f t="shared" si="7"/>
        <v>3</v>
      </c>
      <c r="E93" s="45">
        <f t="shared" si="8"/>
        <v>2025</v>
      </c>
      <c r="F93" s="46">
        <v>3.0857000000000001</v>
      </c>
      <c r="G93" s="46">
        <v>3.6663999999999999</v>
      </c>
      <c r="H93" s="46">
        <f t="shared" si="12"/>
        <v>0.58069999999999977</v>
      </c>
      <c r="I93" s="47">
        <f>'Расчет ОДН'!M93</f>
        <v>-0.1802371061704281</v>
      </c>
      <c r="J93" s="47">
        <f t="shared" si="13"/>
        <v>0.40046289382957168</v>
      </c>
      <c r="K93" s="50">
        <v>64.7</v>
      </c>
      <c r="L93" s="49" t="s">
        <v>13</v>
      </c>
    </row>
    <row r="94" spans="1:12" ht="14.1" customHeight="1">
      <c r="A94" s="44">
        <v>4223</v>
      </c>
      <c r="B94" s="45">
        <v>291</v>
      </c>
      <c r="C94" s="34">
        <v>1221</v>
      </c>
      <c r="D94" s="45">
        <f t="shared" si="7"/>
        <v>3</v>
      </c>
      <c r="E94" s="45">
        <f t="shared" si="8"/>
        <v>2025</v>
      </c>
      <c r="F94" s="46" t="s">
        <v>61</v>
      </c>
      <c r="G94" s="46" t="s">
        <v>61</v>
      </c>
      <c r="H94" s="46">
        <f>K94*($P$4/$P$5)</f>
        <v>0.34392327044025151</v>
      </c>
      <c r="I94" s="47">
        <f>'Расчет ОДН'!M94</f>
        <v>-9.6943605791822207E-2</v>
      </c>
      <c r="J94" s="47">
        <f t="shared" si="13"/>
        <v>0.2469796646484293</v>
      </c>
      <c r="K94" s="50">
        <v>34.799999999999997</v>
      </c>
      <c r="L94" s="49" t="s">
        <v>12</v>
      </c>
    </row>
    <row r="95" spans="1:12" ht="14.1" customHeight="1">
      <c r="A95" s="44">
        <v>4223</v>
      </c>
      <c r="B95" s="45">
        <v>291</v>
      </c>
      <c r="C95" s="34">
        <v>1231</v>
      </c>
      <c r="D95" s="45">
        <f t="shared" si="7"/>
        <v>3</v>
      </c>
      <c r="E95" s="45">
        <f t="shared" si="8"/>
        <v>2025</v>
      </c>
      <c r="F95" s="46">
        <v>2.1648999999999998</v>
      </c>
      <c r="G95" s="46">
        <v>2.4154</v>
      </c>
      <c r="H95" s="46">
        <f t="shared" si="12"/>
        <v>0.25050000000000017</v>
      </c>
      <c r="I95" s="47">
        <f>'Расчет ОДН'!M95</f>
        <v>-9.6943605791822207E-2</v>
      </c>
      <c r="J95" s="47">
        <f t="shared" si="13"/>
        <v>0.15355639420817796</v>
      </c>
      <c r="K95" s="50">
        <v>34.799999999999997</v>
      </c>
      <c r="L95" s="49" t="s">
        <v>13</v>
      </c>
    </row>
    <row r="96" spans="1:12" ht="14.1" customHeight="1">
      <c r="A96" s="44">
        <v>4223</v>
      </c>
      <c r="B96" s="45">
        <v>291</v>
      </c>
      <c r="C96" s="34">
        <v>1281</v>
      </c>
      <c r="D96" s="45">
        <f t="shared" si="7"/>
        <v>3</v>
      </c>
      <c r="E96" s="45">
        <f t="shared" si="8"/>
        <v>2025</v>
      </c>
      <c r="F96" s="46">
        <v>3.3729</v>
      </c>
      <c r="G96" s="46">
        <v>4.1405000000000003</v>
      </c>
      <c r="H96" s="46">
        <f t="shared" si="12"/>
        <v>0.76760000000000028</v>
      </c>
      <c r="I96" s="47">
        <f>'Расчет ОДН'!M96</f>
        <v>-0.17327276667388911</v>
      </c>
      <c r="J96" s="47">
        <f t="shared" si="13"/>
        <v>0.59432723332611115</v>
      </c>
      <c r="K96" s="50">
        <v>62.2</v>
      </c>
      <c r="L96" s="49" t="s">
        <v>13</v>
      </c>
    </row>
    <row r="97" spans="1:12" ht="14.1" customHeight="1">
      <c r="A97" s="44">
        <v>4223</v>
      </c>
      <c r="B97" s="45">
        <v>291</v>
      </c>
      <c r="C97" s="34" t="s">
        <v>14</v>
      </c>
      <c r="D97" s="45">
        <f t="shared" si="7"/>
        <v>3</v>
      </c>
      <c r="E97" s="45">
        <f t="shared" si="8"/>
        <v>2025</v>
      </c>
      <c r="F97" s="46" t="s">
        <v>61</v>
      </c>
      <c r="G97" s="46" t="s">
        <v>61</v>
      </c>
      <c r="H97" s="46">
        <f>K97*($P$4/$P$5)</f>
        <v>0.53466232559820714</v>
      </c>
      <c r="I97" s="47">
        <f>'Расчет ОДН'!M97</f>
        <v>-0.15070830670510291</v>
      </c>
      <c r="J97" s="47">
        <f t="shared" si="13"/>
        <v>0.38395401889310421</v>
      </c>
      <c r="K97" s="48">
        <v>54.1</v>
      </c>
      <c r="L97" s="49" t="s">
        <v>12</v>
      </c>
    </row>
    <row r="98" spans="1:12" ht="14.1" customHeight="1">
      <c r="A98" s="44">
        <v>4223</v>
      </c>
      <c r="B98" s="45">
        <v>291</v>
      </c>
      <c r="C98" s="34" t="s">
        <v>15</v>
      </c>
      <c r="D98" s="45">
        <f t="shared" si="7"/>
        <v>3</v>
      </c>
      <c r="E98" s="45">
        <f t="shared" si="8"/>
        <v>2025</v>
      </c>
      <c r="F98" s="46" t="s">
        <v>61</v>
      </c>
      <c r="G98" s="46" t="s">
        <v>61</v>
      </c>
      <c r="H98" s="46">
        <f t="shared" ref="H98:H131" si="14">K98*($P$4/$P$5)</f>
        <v>0.63744399262632834</v>
      </c>
      <c r="I98" s="47">
        <f>'Расчет ОДН'!M98</f>
        <v>-0.17967995901070494</v>
      </c>
      <c r="J98" s="47">
        <f t="shared" si="13"/>
        <v>0.4577640336156234</v>
      </c>
      <c r="K98" s="50">
        <v>64.5</v>
      </c>
      <c r="L98" s="49" t="s">
        <v>12</v>
      </c>
    </row>
    <row r="99" spans="1:12" ht="14.1" customHeight="1">
      <c r="A99" s="44">
        <v>4223</v>
      </c>
      <c r="B99" s="45">
        <v>291</v>
      </c>
      <c r="C99" s="34" t="s">
        <v>16</v>
      </c>
      <c r="D99" s="45">
        <f t="shared" si="7"/>
        <v>3</v>
      </c>
      <c r="E99" s="45">
        <f t="shared" si="8"/>
        <v>2025</v>
      </c>
      <c r="F99" s="46" t="s">
        <v>61</v>
      </c>
      <c r="G99" s="46" t="s">
        <v>61</v>
      </c>
      <c r="H99" s="46">
        <f t="shared" si="14"/>
        <v>0.63843227788621404</v>
      </c>
      <c r="I99" s="47">
        <f>'Расчет ОДН'!M99</f>
        <v>-0.17995853259056649</v>
      </c>
      <c r="J99" s="47">
        <f t="shared" si="13"/>
        <v>0.45847374529564755</v>
      </c>
      <c r="K99" s="50">
        <v>64.599999999999994</v>
      </c>
      <c r="L99" s="49" t="s">
        <v>12</v>
      </c>
    </row>
    <row r="100" spans="1:12" ht="14.1" customHeight="1">
      <c r="A100" s="44">
        <v>4223</v>
      </c>
      <c r="B100" s="45">
        <v>291</v>
      </c>
      <c r="C100" s="34" t="s">
        <v>17</v>
      </c>
      <c r="D100" s="45">
        <f t="shared" si="7"/>
        <v>3</v>
      </c>
      <c r="E100" s="45">
        <f t="shared" si="8"/>
        <v>2025</v>
      </c>
      <c r="F100" s="46" t="s">
        <v>61</v>
      </c>
      <c r="G100" s="46" t="s">
        <v>61</v>
      </c>
      <c r="H100" s="46">
        <f t="shared" si="14"/>
        <v>0.40223210077351262</v>
      </c>
      <c r="I100" s="47">
        <f>'Расчет ОДН'!M100</f>
        <v>-0.11337944700365414</v>
      </c>
      <c r="J100" s="47">
        <f t="shared" si="13"/>
        <v>0.28885265376985847</v>
      </c>
      <c r="K100" s="48">
        <v>40.700000000000003</v>
      </c>
      <c r="L100" s="49" t="s">
        <v>12</v>
      </c>
    </row>
    <row r="101" spans="1:12" ht="14.1" customHeight="1">
      <c r="A101" s="44">
        <v>4223</v>
      </c>
      <c r="B101" s="45">
        <v>291</v>
      </c>
      <c r="C101" s="34" t="s">
        <v>18</v>
      </c>
      <c r="D101" s="45">
        <f t="shared" si="7"/>
        <v>3</v>
      </c>
      <c r="E101" s="45">
        <f t="shared" si="8"/>
        <v>2025</v>
      </c>
      <c r="F101" s="46" t="s">
        <v>61</v>
      </c>
      <c r="G101" s="46" t="s">
        <v>61</v>
      </c>
      <c r="H101" s="46">
        <f t="shared" si="14"/>
        <v>0.63843227788621404</v>
      </c>
      <c r="I101" s="47">
        <f>'Расчет ОДН'!M101</f>
        <v>-0.17995853259056649</v>
      </c>
      <c r="J101" s="47">
        <f>H101+I101</f>
        <v>0.45847374529564755</v>
      </c>
      <c r="K101" s="50">
        <v>64.599999999999994</v>
      </c>
      <c r="L101" s="49" t="s">
        <v>12</v>
      </c>
    </row>
    <row r="102" spans="1:12" ht="14.1" customHeight="1">
      <c r="A102" s="44">
        <v>4223</v>
      </c>
      <c r="B102" s="45">
        <v>291</v>
      </c>
      <c r="C102" s="34" t="s">
        <v>19</v>
      </c>
      <c r="D102" s="45">
        <f t="shared" si="7"/>
        <v>3</v>
      </c>
      <c r="E102" s="45">
        <f t="shared" si="8"/>
        <v>2025</v>
      </c>
      <c r="F102" s="46" t="s">
        <v>61</v>
      </c>
      <c r="G102" s="46" t="s">
        <v>61</v>
      </c>
      <c r="H102" s="46">
        <f t="shared" si="14"/>
        <v>0.63744399262632834</v>
      </c>
      <c r="I102" s="47">
        <f>'Расчет ОДН'!M102</f>
        <v>-0.17967995901070494</v>
      </c>
      <c r="J102" s="47">
        <f t="shared" ref="J102:J111" si="15">H102+I102</f>
        <v>0.4577640336156234</v>
      </c>
      <c r="K102" s="50">
        <v>64.5</v>
      </c>
      <c r="L102" s="49" t="s">
        <v>12</v>
      </c>
    </row>
    <row r="103" spans="1:12" ht="14.1" customHeight="1">
      <c r="A103" s="44">
        <v>4223</v>
      </c>
      <c r="B103" s="45">
        <v>291</v>
      </c>
      <c r="C103" s="34" t="s">
        <v>20</v>
      </c>
      <c r="D103" s="45">
        <f t="shared" si="7"/>
        <v>3</v>
      </c>
      <c r="E103" s="45">
        <f t="shared" si="8"/>
        <v>2025</v>
      </c>
      <c r="F103" s="46" t="s">
        <v>61</v>
      </c>
      <c r="G103" s="46" t="s">
        <v>61</v>
      </c>
      <c r="H103" s="46">
        <f t="shared" si="14"/>
        <v>0.63645570736644252</v>
      </c>
      <c r="I103" s="47">
        <f>'Расчет ОДН'!M103</f>
        <v>-0.17940138543084341</v>
      </c>
      <c r="J103" s="47">
        <f t="shared" si="15"/>
        <v>0.45705432193559914</v>
      </c>
      <c r="K103" s="50">
        <v>64.400000000000006</v>
      </c>
      <c r="L103" s="49" t="s">
        <v>12</v>
      </c>
    </row>
    <row r="104" spans="1:12" ht="14.1" customHeight="1">
      <c r="A104" s="44">
        <v>4223</v>
      </c>
      <c r="B104" s="45">
        <v>291</v>
      </c>
      <c r="C104" s="34" t="s">
        <v>21</v>
      </c>
      <c r="D104" s="45">
        <f t="shared" si="7"/>
        <v>3</v>
      </c>
      <c r="E104" s="45">
        <f t="shared" si="8"/>
        <v>2025</v>
      </c>
      <c r="F104" s="46" t="s">
        <v>61</v>
      </c>
      <c r="G104" s="46" t="s">
        <v>61</v>
      </c>
      <c r="H104" s="46">
        <f t="shared" si="14"/>
        <v>0.63942056314609985</v>
      </c>
      <c r="I104" s="47">
        <f>'Расчет ОДН'!M104</f>
        <v>-0.1802371061704281</v>
      </c>
      <c r="J104" s="47">
        <f t="shared" si="15"/>
        <v>0.45918345697567176</v>
      </c>
      <c r="K104" s="50">
        <v>64.7</v>
      </c>
      <c r="L104" s="49" t="s">
        <v>12</v>
      </c>
    </row>
    <row r="105" spans="1:12" ht="14.1" customHeight="1">
      <c r="A105" s="44">
        <v>4223</v>
      </c>
      <c r="B105" s="45">
        <v>291</v>
      </c>
      <c r="C105" s="34" t="s">
        <v>22</v>
      </c>
      <c r="D105" s="45">
        <f t="shared" si="7"/>
        <v>3</v>
      </c>
      <c r="E105" s="45">
        <f t="shared" si="8"/>
        <v>2025</v>
      </c>
      <c r="F105" s="46" t="s">
        <v>61</v>
      </c>
      <c r="G105" s="46" t="s">
        <v>61</v>
      </c>
      <c r="H105" s="46">
        <f t="shared" si="14"/>
        <v>0.61570171690884112</v>
      </c>
      <c r="I105" s="47">
        <f>'Расчет ОДН'!M105</f>
        <v>-0.17355134025375066</v>
      </c>
      <c r="J105" s="47">
        <f t="shared" si="15"/>
        <v>0.44215037665509049</v>
      </c>
      <c r="K105" s="50">
        <v>62.3</v>
      </c>
      <c r="L105" s="49" t="s">
        <v>12</v>
      </c>
    </row>
    <row r="106" spans="1:12" ht="14.1" customHeight="1">
      <c r="A106" s="44">
        <v>4223</v>
      </c>
      <c r="B106" s="45">
        <v>291</v>
      </c>
      <c r="C106" s="34" t="s">
        <v>23</v>
      </c>
      <c r="D106" s="45">
        <f t="shared" si="7"/>
        <v>3</v>
      </c>
      <c r="E106" s="45">
        <f t="shared" si="8"/>
        <v>2025</v>
      </c>
      <c r="F106" s="46" t="s">
        <v>61</v>
      </c>
      <c r="G106" s="46" t="s">
        <v>61</v>
      </c>
      <c r="H106" s="46">
        <f t="shared" si="14"/>
        <v>0.88748016337743063</v>
      </c>
      <c r="I106" s="47">
        <f>'Расчет ОДН'!M106</f>
        <v>-0.25015907471567911</v>
      </c>
      <c r="J106" s="47">
        <f t="shared" si="15"/>
        <v>0.63732108866175152</v>
      </c>
      <c r="K106" s="50">
        <v>89.8</v>
      </c>
      <c r="L106" s="49" t="s">
        <v>12</v>
      </c>
    </row>
    <row r="107" spans="1:12" ht="14.1" customHeight="1">
      <c r="A107" s="44">
        <v>4223</v>
      </c>
      <c r="B107" s="45">
        <v>291</v>
      </c>
      <c r="C107" s="34" t="s">
        <v>24</v>
      </c>
      <c r="D107" s="45">
        <f t="shared" si="7"/>
        <v>3</v>
      </c>
      <c r="E107" s="45">
        <f t="shared" si="8"/>
        <v>2025</v>
      </c>
      <c r="F107" s="46" t="s">
        <v>61</v>
      </c>
      <c r="G107" s="46" t="s">
        <v>61</v>
      </c>
      <c r="H107" s="46">
        <f t="shared" si="14"/>
        <v>0.89835130123617435</v>
      </c>
      <c r="I107" s="47">
        <f>'Расчет ОДН'!M107</f>
        <v>-0.25322338409415629</v>
      </c>
      <c r="J107" s="47">
        <f t="shared" si="15"/>
        <v>0.64512791714201811</v>
      </c>
      <c r="K107" s="50">
        <v>90.9</v>
      </c>
      <c r="L107" s="49" t="s">
        <v>12</v>
      </c>
    </row>
    <row r="108" spans="1:12" ht="14.1" customHeight="1">
      <c r="A108" s="44">
        <v>4223</v>
      </c>
      <c r="B108" s="45">
        <v>291</v>
      </c>
      <c r="C108" s="34" t="s">
        <v>25</v>
      </c>
      <c r="D108" s="45">
        <f t="shared" si="7"/>
        <v>3</v>
      </c>
      <c r="E108" s="45">
        <f t="shared" si="8"/>
        <v>2025</v>
      </c>
      <c r="F108" s="46" t="s">
        <v>61</v>
      </c>
      <c r="G108" s="46" t="s">
        <v>61</v>
      </c>
      <c r="H108" s="46">
        <f t="shared" si="14"/>
        <v>0.34392327044025151</v>
      </c>
      <c r="I108" s="47">
        <f>'Расчет ОДН'!M108</f>
        <v>-9.6943605791822207E-2</v>
      </c>
      <c r="J108" s="47">
        <f t="shared" si="15"/>
        <v>0.2469796646484293</v>
      </c>
      <c r="K108" s="48">
        <v>34.799999999999997</v>
      </c>
      <c r="L108" s="49" t="s">
        <v>12</v>
      </c>
    </row>
    <row r="109" spans="1:12" ht="14.1" customHeight="1">
      <c r="A109" s="44">
        <v>4223</v>
      </c>
      <c r="B109" s="45">
        <v>291</v>
      </c>
      <c r="C109" s="34" t="s">
        <v>26</v>
      </c>
      <c r="D109" s="45">
        <f t="shared" si="7"/>
        <v>3</v>
      </c>
      <c r="E109" s="45">
        <f t="shared" si="8"/>
        <v>2025</v>
      </c>
      <c r="F109" s="46" t="s">
        <v>61</v>
      </c>
      <c r="G109" s="46" t="s">
        <v>61</v>
      </c>
      <c r="H109" s="46">
        <f t="shared" si="14"/>
        <v>0.63843227788621404</v>
      </c>
      <c r="I109" s="47">
        <f>'Расчет ОДН'!M109</f>
        <v>-0.17995853259056649</v>
      </c>
      <c r="J109" s="47">
        <f t="shared" si="15"/>
        <v>0.45847374529564755</v>
      </c>
      <c r="K109" s="48">
        <v>64.599999999999994</v>
      </c>
      <c r="L109" s="49" t="s">
        <v>12</v>
      </c>
    </row>
    <row r="110" spans="1:12" ht="14.1" customHeight="1">
      <c r="A110" s="44">
        <v>4223</v>
      </c>
      <c r="B110" s="45">
        <v>291</v>
      </c>
      <c r="C110" s="34" t="s">
        <v>27</v>
      </c>
      <c r="D110" s="45">
        <f t="shared" si="7"/>
        <v>3</v>
      </c>
      <c r="E110" s="45">
        <f t="shared" si="8"/>
        <v>2025</v>
      </c>
      <c r="F110" s="46" t="s">
        <v>61</v>
      </c>
      <c r="G110" s="46" t="s">
        <v>61</v>
      </c>
      <c r="H110" s="46">
        <f t="shared" si="14"/>
        <v>0.40124381551362681</v>
      </c>
      <c r="I110" s="47">
        <f>'Расчет ОДН'!M110</f>
        <v>-0.11310087342379258</v>
      </c>
      <c r="J110" s="47">
        <f t="shared" si="15"/>
        <v>0.28814294208983426</v>
      </c>
      <c r="K110" s="48">
        <v>40.6</v>
      </c>
      <c r="L110" s="49" t="s">
        <v>12</v>
      </c>
    </row>
    <row r="111" spans="1:12" ht="14.1" customHeight="1">
      <c r="A111" s="44">
        <v>4223</v>
      </c>
      <c r="B111" s="45">
        <v>291</v>
      </c>
      <c r="C111" s="34" t="s">
        <v>28</v>
      </c>
      <c r="D111" s="45">
        <f t="shared" si="7"/>
        <v>3</v>
      </c>
      <c r="E111" s="45">
        <f t="shared" si="8"/>
        <v>2025</v>
      </c>
      <c r="F111" s="46" t="s">
        <v>61</v>
      </c>
      <c r="G111" s="46" t="s">
        <v>61</v>
      </c>
      <c r="H111" s="46">
        <f t="shared" si="14"/>
        <v>0.3429349851803658</v>
      </c>
      <c r="I111" s="47">
        <f>'Расчет ОДН'!M111</f>
        <v>-9.6665032211960655E-2</v>
      </c>
      <c r="J111" s="47">
        <f t="shared" si="15"/>
        <v>0.24626995296840515</v>
      </c>
      <c r="K111" s="48">
        <v>34.700000000000003</v>
      </c>
      <c r="L111" s="49" t="s">
        <v>12</v>
      </c>
    </row>
    <row r="112" spans="1:12" ht="14.1" customHeight="1">
      <c r="A112" s="44">
        <v>4223</v>
      </c>
      <c r="B112" s="45">
        <v>291</v>
      </c>
      <c r="C112" s="34" t="s">
        <v>29</v>
      </c>
      <c r="D112" s="45">
        <f t="shared" si="7"/>
        <v>3</v>
      </c>
      <c r="E112" s="45">
        <f t="shared" si="8"/>
        <v>2025</v>
      </c>
      <c r="F112" s="46" t="s">
        <v>61</v>
      </c>
      <c r="G112" s="46" t="s">
        <v>61</v>
      </c>
      <c r="H112" s="46">
        <f t="shared" si="14"/>
        <v>0.53762718137786447</v>
      </c>
      <c r="I112" s="47">
        <f>'Расчет ОДН'!M112</f>
        <v>-0.15154402744468759</v>
      </c>
      <c r="J112" s="47">
        <f>H112+I112</f>
        <v>0.38608315393317688</v>
      </c>
      <c r="K112" s="48">
        <v>54.4</v>
      </c>
      <c r="L112" s="49" t="s">
        <v>12</v>
      </c>
    </row>
    <row r="113" spans="1:12" ht="14.1" customHeight="1">
      <c r="A113" s="44">
        <v>4223</v>
      </c>
      <c r="B113" s="45">
        <v>291</v>
      </c>
      <c r="C113" s="34" t="s">
        <v>30</v>
      </c>
      <c r="D113" s="45">
        <f t="shared" si="7"/>
        <v>3</v>
      </c>
      <c r="E113" s="45">
        <f t="shared" si="8"/>
        <v>2025</v>
      </c>
      <c r="F113" s="46" t="s">
        <v>61</v>
      </c>
      <c r="G113" s="46" t="s">
        <v>61</v>
      </c>
      <c r="H113" s="46">
        <f t="shared" si="14"/>
        <v>0.63645570736644252</v>
      </c>
      <c r="I113" s="47">
        <f>'Расчет ОДН'!M113</f>
        <v>-0.17940138543084341</v>
      </c>
      <c r="J113" s="47">
        <f t="shared" ref="J113:J117" si="16">H113+I113</f>
        <v>0.45705432193559914</v>
      </c>
      <c r="K113" s="48">
        <v>64.400000000000006</v>
      </c>
      <c r="L113" s="49" t="s">
        <v>12</v>
      </c>
    </row>
    <row r="114" spans="1:12" ht="14.1" customHeight="1">
      <c r="A114" s="57">
        <v>4223</v>
      </c>
      <c r="B114" s="45">
        <v>291</v>
      </c>
      <c r="C114" s="34" t="s">
        <v>31</v>
      </c>
      <c r="D114" s="45">
        <f t="shared" si="7"/>
        <v>3</v>
      </c>
      <c r="E114" s="45">
        <f t="shared" si="8"/>
        <v>2025</v>
      </c>
      <c r="F114" s="46" t="s">
        <v>61</v>
      </c>
      <c r="G114" s="46" t="s">
        <v>61</v>
      </c>
      <c r="H114" s="46">
        <f t="shared" si="14"/>
        <v>0.53762718137786447</v>
      </c>
      <c r="I114" s="47">
        <f>'Расчет ОДН'!M114</f>
        <v>-0.15154402744468759</v>
      </c>
      <c r="J114" s="47">
        <f t="shared" si="16"/>
        <v>0.38608315393317688</v>
      </c>
      <c r="K114" s="48">
        <v>54.4</v>
      </c>
      <c r="L114" s="58" t="s">
        <v>12</v>
      </c>
    </row>
    <row r="115" spans="1:12" ht="14.1" customHeight="1">
      <c r="A115" s="49">
        <v>4223</v>
      </c>
      <c r="B115" s="45">
        <v>291</v>
      </c>
      <c r="C115" s="34" t="s">
        <v>32</v>
      </c>
      <c r="D115" s="45">
        <f t="shared" si="7"/>
        <v>3</v>
      </c>
      <c r="E115" s="45">
        <f t="shared" si="8"/>
        <v>2025</v>
      </c>
      <c r="F115" s="46" t="s">
        <v>61</v>
      </c>
      <c r="G115" s="46" t="s">
        <v>61</v>
      </c>
      <c r="H115" s="46">
        <f t="shared" si="14"/>
        <v>0.40124381551362681</v>
      </c>
      <c r="I115" s="47">
        <f>'Расчет ОДН'!M115</f>
        <v>-0.11310087342379258</v>
      </c>
      <c r="J115" s="47">
        <f t="shared" si="16"/>
        <v>0.28814294208983426</v>
      </c>
      <c r="K115" s="59">
        <v>40.6</v>
      </c>
      <c r="L115" s="49" t="s">
        <v>12</v>
      </c>
    </row>
    <row r="116" spans="1:12" ht="14.1" customHeight="1">
      <c r="A116" s="44">
        <v>4223</v>
      </c>
      <c r="B116" s="45">
        <v>291</v>
      </c>
      <c r="C116" s="34" t="s">
        <v>33</v>
      </c>
      <c r="D116" s="45">
        <f t="shared" si="7"/>
        <v>3</v>
      </c>
      <c r="E116" s="45">
        <f t="shared" si="8"/>
        <v>2025</v>
      </c>
      <c r="F116" s="46" t="s">
        <v>61</v>
      </c>
      <c r="G116" s="46" t="s">
        <v>61</v>
      </c>
      <c r="H116" s="46">
        <f t="shared" si="14"/>
        <v>0.63744399262632834</v>
      </c>
      <c r="I116" s="47">
        <f>'Расчет ОДН'!M116</f>
        <v>-0.17967995901070494</v>
      </c>
      <c r="J116" s="47">
        <f t="shared" si="16"/>
        <v>0.4577640336156234</v>
      </c>
      <c r="K116" s="50">
        <v>64.5</v>
      </c>
      <c r="L116" s="49" t="s">
        <v>12</v>
      </c>
    </row>
    <row r="117" spans="1:12" ht="14.1" customHeight="1">
      <c r="A117" s="44">
        <v>4223</v>
      </c>
      <c r="B117" s="45">
        <v>291</v>
      </c>
      <c r="C117" s="34" t="s">
        <v>34</v>
      </c>
      <c r="D117" s="45">
        <f t="shared" si="7"/>
        <v>3</v>
      </c>
      <c r="E117" s="45">
        <f t="shared" si="8"/>
        <v>2025</v>
      </c>
      <c r="F117" s="46" t="s">
        <v>61</v>
      </c>
      <c r="G117" s="46" t="s">
        <v>61</v>
      </c>
      <c r="H117" s="46">
        <f t="shared" si="14"/>
        <v>0.63744399262632834</v>
      </c>
      <c r="I117" s="47">
        <f>'Расчет ОДН'!M117</f>
        <v>-0.17967995901070494</v>
      </c>
      <c r="J117" s="47">
        <f t="shared" si="16"/>
        <v>0.4577640336156234</v>
      </c>
      <c r="K117" s="48">
        <v>64.5</v>
      </c>
      <c r="L117" s="49" t="s">
        <v>12</v>
      </c>
    </row>
    <row r="118" spans="1:12" ht="14.1" customHeight="1">
      <c r="A118" s="44">
        <v>4223</v>
      </c>
      <c r="B118" s="45">
        <v>291</v>
      </c>
      <c r="C118" s="34" t="s">
        <v>35</v>
      </c>
      <c r="D118" s="45">
        <f t="shared" si="7"/>
        <v>3</v>
      </c>
      <c r="E118" s="45">
        <f t="shared" si="8"/>
        <v>2025</v>
      </c>
      <c r="F118" s="46" t="s">
        <v>61</v>
      </c>
      <c r="G118" s="46" t="s">
        <v>61</v>
      </c>
      <c r="H118" s="46">
        <f t="shared" si="14"/>
        <v>0.63645570736644252</v>
      </c>
      <c r="I118" s="47">
        <f>'Расчет ОДН'!M118</f>
        <v>-0.17940138543084341</v>
      </c>
      <c r="J118" s="47">
        <f>H118+I118</f>
        <v>0.45705432193559914</v>
      </c>
      <c r="K118" s="50">
        <v>64.400000000000006</v>
      </c>
      <c r="L118" s="49" t="s">
        <v>12</v>
      </c>
    </row>
    <row r="119" spans="1:12" ht="14.1" customHeight="1">
      <c r="A119" s="44">
        <v>4223</v>
      </c>
      <c r="B119" s="45">
        <v>291</v>
      </c>
      <c r="C119" s="34" t="s">
        <v>36</v>
      </c>
      <c r="D119" s="45">
        <f t="shared" si="7"/>
        <v>3</v>
      </c>
      <c r="E119" s="45">
        <f t="shared" si="8"/>
        <v>2025</v>
      </c>
      <c r="F119" s="46" t="s">
        <v>61</v>
      </c>
      <c r="G119" s="46" t="s">
        <v>61</v>
      </c>
      <c r="H119" s="46">
        <f t="shared" si="14"/>
        <v>0.53663889611797866</v>
      </c>
      <c r="I119" s="47">
        <f>'Расчет ОДН'!M119</f>
        <v>-0.15126545386482601</v>
      </c>
      <c r="J119" s="47">
        <f t="shared" ref="J119:J132" si="17">H119+I119</f>
        <v>0.38537344225315262</v>
      </c>
      <c r="K119" s="48">
        <v>54.3</v>
      </c>
      <c r="L119" s="49" t="s">
        <v>12</v>
      </c>
    </row>
    <row r="120" spans="1:12" ht="14.1" customHeight="1">
      <c r="A120" s="44">
        <v>4223</v>
      </c>
      <c r="B120" s="45">
        <v>291</v>
      </c>
      <c r="C120" s="34" t="s">
        <v>37</v>
      </c>
      <c r="D120" s="45">
        <f t="shared" si="7"/>
        <v>3</v>
      </c>
      <c r="E120" s="45">
        <f t="shared" si="8"/>
        <v>2025</v>
      </c>
      <c r="F120" s="46" t="s">
        <v>61</v>
      </c>
      <c r="G120" s="46" t="s">
        <v>61</v>
      </c>
      <c r="H120" s="46">
        <f t="shared" si="14"/>
        <v>1.1582703245861345</v>
      </c>
      <c r="I120" s="47">
        <f>'Расчет ОДН'!M120</f>
        <v>-0.32648823559774603</v>
      </c>
      <c r="J120" s="47">
        <f t="shared" si="17"/>
        <v>0.83178208898838846</v>
      </c>
      <c r="K120" s="50">
        <v>117.2</v>
      </c>
      <c r="L120" s="49" t="s">
        <v>12</v>
      </c>
    </row>
    <row r="121" spans="1:12" ht="14.1" customHeight="1">
      <c r="A121" s="44">
        <v>4223</v>
      </c>
      <c r="B121" s="45">
        <v>291</v>
      </c>
      <c r="C121" s="34" t="s">
        <v>38</v>
      </c>
      <c r="D121" s="45">
        <f t="shared" si="7"/>
        <v>3</v>
      </c>
      <c r="E121" s="45">
        <f t="shared" si="8"/>
        <v>2025</v>
      </c>
      <c r="F121" s="46" t="s">
        <v>61</v>
      </c>
      <c r="G121" s="46" t="s">
        <v>61</v>
      </c>
      <c r="H121" s="46">
        <f t="shared" si="14"/>
        <v>0.88846844863731655</v>
      </c>
      <c r="I121" s="47">
        <f>'Расчет ОДН'!M121</f>
        <v>-0.25043764829554072</v>
      </c>
      <c r="J121" s="47">
        <f t="shared" si="17"/>
        <v>0.63803080034177584</v>
      </c>
      <c r="K121" s="50">
        <v>89.9</v>
      </c>
      <c r="L121" s="49" t="s">
        <v>12</v>
      </c>
    </row>
    <row r="122" spans="1:12" ht="14.1" customHeight="1">
      <c r="A122" s="44">
        <v>4223</v>
      </c>
      <c r="B122" s="45">
        <v>291</v>
      </c>
      <c r="C122" s="34" t="s">
        <v>39</v>
      </c>
      <c r="D122" s="45">
        <f t="shared" si="7"/>
        <v>3</v>
      </c>
      <c r="E122" s="45">
        <f t="shared" si="8"/>
        <v>2025</v>
      </c>
      <c r="F122" s="46" t="s">
        <v>61</v>
      </c>
      <c r="G122" s="46" t="s">
        <v>61</v>
      </c>
      <c r="H122" s="46">
        <f t="shared" si="14"/>
        <v>0.61570171690884112</v>
      </c>
      <c r="I122" s="47">
        <f>'Расчет ОДН'!M122</f>
        <v>-0.17355134025375066</v>
      </c>
      <c r="J122" s="47">
        <f t="shared" si="17"/>
        <v>0.44215037665509049</v>
      </c>
      <c r="K122" s="50">
        <v>62.3</v>
      </c>
      <c r="L122" s="49" t="s">
        <v>12</v>
      </c>
    </row>
    <row r="123" spans="1:12" ht="14.1" customHeight="1">
      <c r="A123" s="44">
        <v>4223</v>
      </c>
      <c r="B123" s="45">
        <v>291</v>
      </c>
      <c r="C123" s="34" t="s">
        <v>40</v>
      </c>
      <c r="D123" s="45">
        <f t="shared" si="7"/>
        <v>3</v>
      </c>
      <c r="E123" s="45">
        <f t="shared" si="8"/>
        <v>2025</v>
      </c>
      <c r="F123" s="46" t="s">
        <v>61</v>
      </c>
      <c r="G123" s="46" t="s">
        <v>61</v>
      </c>
      <c r="H123" s="46">
        <f t="shared" si="14"/>
        <v>0.63942056314609985</v>
      </c>
      <c r="I123" s="47">
        <f>'Расчет ОДН'!M123</f>
        <v>-0.1802371061704281</v>
      </c>
      <c r="J123" s="47">
        <f t="shared" si="17"/>
        <v>0.45918345697567176</v>
      </c>
      <c r="K123" s="50">
        <v>64.7</v>
      </c>
      <c r="L123" s="49" t="s">
        <v>12</v>
      </c>
    </row>
    <row r="124" spans="1:12" ht="14.1" customHeight="1">
      <c r="A124" s="44">
        <v>4223</v>
      </c>
      <c r="B124" s="45">
        <v>291</v>
      </c>
      <c r="C124" s="34" t="s">
        <v>41</v>
      </c>
      <c r="D124" s="45">
        <f t="shared" si="7"/>
        <v>3</v>
      </c>
      <c r="E124" s="45">
        <f t="shared" si="8"/>
        <v>2025</v>
      </c>
      <c r="F124" s="46" t="s">
        <v>61</v>
      </c>
      <c r="G124" s="46" t="s">
        <v>61</v>
      </c>
      <c r="H124" s="46">
        <f t="shared" si="14"/>
        <v>0.63942056314609985</v>
      </c>
      <c r="I124" s="47">
        <f>'Расчет ОДН'!M124</f>
        <v>-0.1802371061704281</v>
      </c>
      <c r="J124" s="47">
        <f t="shared" si="17"/>
        <v>0.45918345697567176</v>
      </c>
      <c r="K124" s="50">
        <v>64.7</v>
      </c>
      <c r="L124" s="49" t="s">
        <v>12</v>
      </c>
    </row>
    <row r="125" spans="1:12" ht="14.1" customHeight="1">
      <c r="A125" s="44">
        <v>4223</v>
      </c>
      <c r="B125" s="45">
        <v>291</v>
      </c>
      <c r="C125" s="34" t="s">
        <v>42</v>
      </c>
      <c r="D125" s="45">
        <f t="shared" si="7"/>
        <v>3</v>
      </c>
      <c r="E125" s="45">
        <f t="shared" si="8"/>
        <v>2025</v>
      </c>
      <c r="F125" s="46" t="s">
        <v>61</v>
      </c>
      <c r="G125" s="46" t="s">
        <v>61</v>
      </c>
      <c r="H125" s="46">
        <f t="shared" si="14"/>
        <v>0.40124381551362681</v>
      </c>
      <c r="I125" s="47">
        <f>'Расчет ОДН'!M125</f>
        <v>-0.11310087342379258</v>
      </c>
      <c r="J125" s="47">
        <f t="shared" si="17"/>
        <v>0.28814294208983426</v>
      </c>
      <c r="K125" s="48">
        <v>40.6</v>
      </c>
      <c r="L125" s="49" t="s">
        <v>12</v>
      </c>
    </row>
    <row r="126" spans="1:12" ht="14.1" customHeight="1">
      <c r="A126" s="49">
        <v>4223</v>
      </c>
      <c r="B126" s="45">
        <v>291</v>
      </c>
      <c r="C126" s="34" t="s">
        <v>43</v>
      </c>
      <c r="D126" s="45">
        <f t="shared" si="7"/>
        <v>3</v>
      </c>
      <c r="E126" s="45">
        <f t="shared" si="8"/>
        <v>2025</v>
      </c>
      <c r="F126" s="46" t="s">
        <v>61</v>
      </c>
      <c r="G126" s="46" t="s">
        <v>61</v>
      </c>
      <c r="H126" s="46">
        <f t="shared" si="14"/>
        <v>0.61669000216872694</v>
      </c>
      <c r="I126" s="47">
        <f>'Расчет ОДН'!M126</f>
        <v>-0.17382991383361224</v>
      </c>
      <c r="J126" s="47">
        <f t="shared" si="17"/>
        <v>0.4428600883351147</v>
      </c>
      <c r="K126" s="50">
        <v>62.4</v>
      </c>
      <c r="L126" s="49" t="s">
        <v>12</v>
      </c>
    </row>
    <row r="127" spans="1:12" ht="14.1" customHeight="1">
      <c r="A127" s="57">
        <v>4223</v>
      </c>
      <c r="B127" s="45">
        <v>291</v>
      </c>
      <c r="C127" s="34" t="s">
        <v>44</v>
      </c>
      <c r="D127" s="45">
        <f t="shared" si="7"/>
        <v>3</v>
      </c>
      <c r="E127" s="45">
        <f t="shared" si="8"/>
        <v>2025</v>
      </c>
      <c r="F127" s="46" t="s">
        <v>61</v>
      </c>
      <c r="G127" s="46" t="s">
        <v>61</v>
      </c>
      <c r="H127" s="46">
        <f t="shared" si="14"/>
        <v>0.88945673389720226</v>
      </c>
      <c r="I127" s="47">
        <f>'Расчет ОДН'!M127</f>
        <v>-0.25071622187540227</v>
      </c>
      <c r="J127" s="47">
        <f t="shared" si="17"/>
        <v>0.63874051202179993</v>
      </c>
      <c r="K127" s="50">
        <v>90</v>
      </c>
      <c r="L127" s="58" t="s">
        <v>12</v>
      </c>
    </row>
    <row r="128" spans="1:12" ht="14.1" customHeight="1">
      <c r="A128" s="49">
        <v>4223</v>
      </c>
      <c r="B128" s="45">
        <v>291</v>
      </c>
      <c r="C128" s="34" t="s">
        <v>45</v>
      </c>
      <c r="D128" s="45">
        <f t="shared" si="7"/>
        <v>3</v>
      </c>
      <c r="E128" s="45">
        <f t="shared" si="8"/>
        <v>2025</v>
      </c>
      <c r="F128" s="46" t="s">
        <v>61</v>
      </c>
      <c r="G128" s="46" t="s">
        <v>61</v>
      </c>
      <c r="H128" s="46">
        <f t="shared" si="14"/>
        <v>0.89242158967685958</v>
      </c>
      <c r="I128" s="47">
        <f>'Расчет ОДН'!M128</f>
        <v>-0.25155194261498692</v>
      </c>
      <c r="J128" s="47">
        <f t="shared" si="17"/>
        <v>0.64086964706187266</v>
      </c>
      <c r="K128" s="50">
        <v>90.3</v>
      </c>
      <c r="L128" s="49" t="s">
        <v>12</v>
      </c>
    </row>
    <row r="129" spans="1:12" ht="14.1" customHeight="1">
      <c r="A129" s="57">
        <v>4223</v>
      </c>
      <c r="B129" s="45">
        <v>291</v>
      </c>
      <c r="C129" s="34" t="s">
        <v>46</v>
      </c>
      <c r="D129" s="45">
        <f t="shared" si="7"/>
        <v>3</v>
      </c>
      <c r="E129" s="45">
        <f t="shared" si="8"/>
        <v>2025</v>
      </c>
      <c r="F129" s="46" t="s">
        <v>61</v>
      </c>
      <c r="G129" s="46" t="s">
        <v>61</v>
      </c>
      <c r="H129" s="46">
        <f t="shared" si="14"/>
        <v>0.61570171690884112</v>
      </c>
      <c r="I129" s="47">
        <f>'Расчет ОДН'!M129</f>
        <v>-0.17355134025375066</v>
      </c>
      <c r="J129" s="47">
        <f t="shared" si="17"/>
        <v>0.44215037665509049</v>
      </c>
      <c r="K129" s="50">
        <v>62.3</v>
      </c>
      <c r="L129" s="58" t="s">
        <v>12</v>
      </c>
    </row>
    <row r="130" spans="1:12" ht="14.1" customHeight="1">
      <c r="A130" s="49">
        <v>4223</v>
      </c>
      <c r="B130" s="45">
        <v>291</v>
      </c>
      <c r="C130" s="34" t="s">
        <v>47</v>
      </c>
      <c r="D130" s="45">
        <f t="shared" si="7"/>
        <v>3</v>
      </c>
      <c r="E130" s="45">
        <f t="shared" si="8"/>
        <v>2025</v>
      </c>
      <c r="F130" s="46" t="s">
        <v>61</v>
      </c>
      <c r="G130" s="46" t="s">
        <v>61</v>
      </c>
      <c r="H130" s="46">
        <f t="shared" si="14"/>
        <v>0.63843227788621404</v>
      </c>
      <c r="I130" s="47">
        <f>'Расчет ОДН'!M130</f>
        <v>-0.17995853259056649</v>
      </c>
      <c r="J130" s="47">
        <f t="shared" si="17"/>
        <v>0.45847374529564755</v>
      </c>
      <c r="K130" s="50">
        <v>64.599999999999994</v>
      </c>
      <c r="L130" s="49" t="s">
        <v>12</v>
      </c>
    </row>
    <row r="131" spans="1:12" ht="14.1" customHeight="1">
      <c r="A131" s="44">
        <v>4223</v>
      </c>
      <c r="B131" s="45">
        <v>291</v>
      </c>
      <c r="C131" s="34" t="s">
        <v>48</v>
      </c>
      <c r="D131" s="45">
        <f t="shared" si="7"/>
        <v>3</v>
      </c>
      <c r="E131" s="45">
        <f t="shared" si="8"/>
        <v>2025</v>
      </c>
      <c r="F131" s="46" t="s">
        <v>61</v>
      </c>
      <c r="G131" s="46" t="s">
        <v>61</v>
      </c>
      <c r="H131" s="46">
        <f t="shared" si="14"/>
        <v>0.63843227788621404</v>
      </c>
      <c r="I131" s="47">
        <f>'Расчет ОДН'!M131</f>
        <v>-0.17995853259056649</v>
      </c>
      <c r="J131" s="47">
        <f t="shared" si="17"/>
        <v>0.45847374529564755</v>
      </c>
      <c r="K131" s="50">
        <v>64.599999999999994</v>
      </c>
      <c r="L131" s="49" t="s">
        <v>12</v>
      </c>
    </row>
    <row r="132" spans="1:12" ht="14.1" customHeight="1">
      <c r="A132" s="44">
        <v>4223</v>
      </c>
      <c r="B132" s="45">
        <v>291</v>
      </c>
      <c r="C132" s="36" t="s">
        <v>49</v>
      </c>
      <c r="D132" s="45">
        <f t="shared" si="7"/>
        <v>3</v>
      </c>
      <c r="E132" s="45">
        <f t="shared" si="8"/>
        <v>2025</v>
      </c>
      <c r="F132" s="46" t="s">
        <v>61</v>
      </c>
      <c r="G132" s="46" t="s">
        <v>61</v>
      </c>
      <c r="H132" s="46">
        <f>K132*($P$4/$P$5)</f>
        <v>2.3234586459914692</v>
      </c>
      <c r="I132" s="47">
        <f>'Расчет ОДН'!M132</f>
        <v>-0.6549264862545231</v>
      </c>
      <c r="J132" s="47">
        <f t="shared" si="17"/>
        <v>1.6685321597369462</v>
      </c>
      <c r="K132" s="60">
        <v>235.1</v>
      </c>
      <c r="L132" s="49" t="s">
        <v>12</v>
      </c>
    </row>
    <row r="133" spans="1:12">
      <c r="A133" s="37"/>
      <c r="B133" s="37"/>
      <c r="C133" s="37"/>
      <c r="D133" s="37"/>
      <c r="E133" s="37"/>
      <c r="F133" s="61"/>
      <c r="G133" s="61"/>
      <c r="H133" s="62">
        <f>SUM(H4:H132)</f>
        <v>66.939525507843541</v>
      </c>
      <c r="I133" s="63">
        <f>SUM(I4:I132)</f>
        <v>-17.747525507843541</v>
      </c>
      <c r="J133" s="47">
        <f>SUM(J4:J132)</f>
        <v>49.19200000000005</v>
      </c>
      <c r="K133" s="64">
        <f>SUM(K4:K132)</f>
        <v>6773.3000000000029</v>
      </c>
    </row>
    <row r="134" spans="1:12">
      <c r="A134" s="37"/>
      <c r="B134" s="37"/>
      <c r="C134" s="37"/>
      <c r="D134" s="37"/>
      <c r="E134" s="37"/>
      <c r="F134" s="61"/>
      <c r="G134" s="61"/>
      <c r="H134" s="65"/>
      <c r="I134" s="66"/>
      <c r="J134" s="67"/>
      <c r="K134" s="68"/>
    </row>
    <row r="135" spans="1:12">
      <c r="A135" s="37"/>
      <c r="B135" s="33"/>
      <c r="C135" s="33"/>
      <c r="D135" s="33"/>
      <c r="E135" s="37"/>
      <c r="F135" s="1"/>
      <c r="G135" s="61"/>
      <c r="H135" s="61"/>
      <c r="I135" s="37"/>
      <c r="J135" s="69"/>
      <c r="K135" s="42"/>
    </row>
    <row r="136" spans="1:12" hidden="1">
      <c r="A136" s="141"/>
      <c r="B136" s="141"/>
      <c r="C136" s="38"/>
      <c r="D136" s="70"/>
      <c r="E136" s="71"/>
      <c r="F136" s="72"/>
      <c r="G136" s="71"/>
      <c r="H136" s="70"/>
      <c r="I136" s="73" t="s">
        <v>51</v>
      </c>
      <c r="J136" s="74">
        <v>49.192</v>
      </c>
      <c r="K136" s="75" t="s">
        <v>52</v>
      </c>
    </row>
    <row r="137" spans="1:12" hidden="1">
      <c r="A137" s="141"/>
      <c r="B137" s="141"/>
      <c r="C137" s="39"/>
      <c r="D137" s="76"/>
      <c r="E137" s="77"/>
      <c r="F137" s="72"/>
      <c r="G137" s="71"/>
      <c r="H137" s="70"/>
      <c r="I137" s="78" t="s">
        <v>53</v>
      </c>
      <c r="J137" s="79">
        <f>419.2+459.2+559.2</f>
        <v>1437.6</v>
      </c>
      <c r="K137" s="75" t="s">
        <v>54</v>
      </c>
    </row>
    <row r="138" spans="1:12" hidden="1">
      <c r="A138" s="37"/>
      <c r="F138" s="70"/>
      <c r="G138" s="70"/>
      <c r="H138" s="70"/>
      <c r="I138" s="78" t="s">
        <v>55</v>
      </c>
      <c r="J138" s="80">
        <f>H133</f>
        <v>66.939525507843541</v>
      </c>
      <c r="K138" s="75" t="s">
        <v>52</v>
      </c>
    </row>
    <row r="139" spans="1:12" hidden="1">
      <c r="A139" s="141"/>
      <c r="B139" s="141"/>
      <c r="C139" s="38"/>
      <c r="D139" s="70"/>
      <c r="E139" s="70"/>
      <c r="F139" s="70"/>
      <c r="G139" s="70"/>
      <c r="H139" s="70"/>
      <c r="I139" s="78" t="s">
        <v>56</v>
      </c>
      <c r="J139" s="81">
        <f>K133</f>
        <v>6773.3000000000029</v>
      </c>
      <c r="K139" s="75" t="s">
        <v>54</v>
      </c>
      <c r="L139" s="82"/>
    </row>
    <row r="140" spans="1:12">
      <c r="A140" s="141"/>
      <c r="B140" s="141"/>
      <c r="F140" s="70"/>
      <c r="G140" s="70"/>
      <c r="H140" s="70"/>
      <c r="I140" s="78"/>
      <c r="J140" s="81"/>
      <c r="K140" s="136"/>
      <c r="L140" s="82"/>
    </row>
    <row r="141" spans="1:12">
      <c r="A141" s="37"/>
      <c r="F141" s="70"/>
      <c r="G141" s="70"/>
      <c r="H141" s="70"/>
      <c r="I141" s="78"/>
      <c r="J141" s="81"/>
      <c r="K141" s="75"/>
      <c r="L141" s="82"/>
    </row>
    <row r="142" spans="1:12">
      <c r="A142" s="83" t="s">
        <v>57</v>
      </c>
      <c r="C142" s="33"/>
      <c r="D142" s="33"/>
      <c r="F142" s="70"/>
      <c r="G142" s="70"/>
      <c r="H142" s="41"/>
      <c r="I142" s="33"/>
      <c r="K142" s="138" t="s">
        <v>58</v>
      </c>
      <c r="L142" s="138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selection activeCell="K12" sqref="K12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60</v>
      </c>
      <c r="D1" s="2" t="s">
        <v>3</v>
      </c>
      <c r="E1" s="2" t="s">
        <v>4</v>
      </c>
      <c r="F1" s="3" t="s">
        <v>9</v>
      </c>
      <c r="H1" s="25" t="s">
        <v>9</v>
      </c>
    </row>
    <row r="2" spans="1:8" ht="15">
      <c r="A2" s="5">
        <v>4223</v>
      </c>
      <c r="B2" s="6">
        <v>291</v>
      </c>
      <c r="C2" s="7">
        <v>21</v>
      </c>
      <c r="D2" s="6">
        <v>3</v>
      </c>
      <c r="E2" s="6">
        <v>2025</v>
      </c>
      <c r="F2" s="8">
        <v>0.28956236544988267</v>
      </c>
      <c r="H2" s="24">
        <f>Лист1!J4</f>
        <v>0.28956236544988267</v>
      </c>
    </row>
    <row r="3" spans="1:8" ht="15">
      <c r="A3" s="5">
        <v>4223</v>
      </c>
      <c r="B3" s="6">
        <v>291</v>
      </c>
      <c r="C3" s="7">
        <v>31</v>
      </c>
      <c r="D3" s="6">
        <f>$D$2</f>
        <v>3</v>
      </c>
      <c r="E3" s="6">
        <v>2025</v>
      </c>
      <c r="F3" s="8">
        <v>0.2469796646484293</v>
      </c>
      <c r="H3" s="24">
        <f>Лист1!J5</f>
        <v>0.2469796646484293</v>
      </c>
    </row>
    <row r="4" spans="1:8" ht="15">
      <c r="A4" s="5">
        <v>4223</v>
      </c>
      <c r="B4" s="6">
        <v>291</v>
      </c>
      <c r="C4" s="7">
        <v>71</v>
      </c>
      <c r="D4" s="6">
        <f t="shared" ref="D4:D67" si="0">$D$2</f>
        <v>3</v>
      </c>
      <c r="E4" s="6">
        <v>2025</v>
      </c>
      <c r="F4" s="8">
        <v>0.2469796646484293</v>
      </c>
      <c r="H4" s="24">
        <f>Лист1!J6</f>
        <v>0.2469796646484293</v>
      </c>
    </row>
    <row r="5" spans="1:8" ht="15">
      <c r="A5" s="5">
        <v>4223</v>
      </c>
      <c r="B5" s="6">
        <v>291</v>
      </c>
      <c r="C5" s="7">
        <v>81</v>
      </c>
      <c r="D5" s="6">
        <f t="shared" si="0"/>
        <v>3</v>
      </c>
      <c r="E5" s="6">
        <v>2025</v>
      </c>
      <c r="F5" s="8">
        <v>0.2469796646484293</v>
      </c>
      <c r="H5" s="24">
        <f>Лист1!J7</f>
        <v>0.2469796646484293</v>
      </c>
    </row>
    <row r="6" spans="1:8" ht="15">
      <c r="A6" s="5">
        <v>4223</v>
      </c>
      <c r="B6" s="6">
        <v>291</v>
      </c>
      <c r="C6" s="7">
        <v>91</v>
      </c>
      <c r="D6" s="6">
        <f t="shared" si="0"/>
        <v>3</v>
      </c>
      <c r="E6" s="6">
        <v>2025</v>
      </c>
      <c r="F6" s="8">
        <v>0.56054146740943345</v>
      </c>
      <c r="H6" s="24">
        <f>Лист1!J8</f>
        <v>0.56054146740943345</v>
      </c>
    </row>
    <row r="7" spans="1:8" ht="15">
      <c r="A7" s="5">
        <v>4223</v>
      </c>
      <c r="B7" s="6">
        <v>291</v>
      </c>
      <c r="C7" s="7">
        <v>101</v>
      </c>
      <c r="D7" s="6">
        <f t="shared" si="0"/>
        <v>3</v>
      </c>
      <c r="E7" s="6">
        <v>2025</v>
      </c>
      <c r="F7" s="8">
        <v>0.38608315393317688</v>
      </c>
      <c r="H7" s="24">
        <f>Лист1!J9</f>
        <v>0.38608315393317688</v>
      </c>
    </row>
    <row r="8" spans="1:8" ht="15">
      <c r="A8" s="5">
        <v>4223</v>
      </c>
      <c r="B8" s="6">
        <v>291</v>
      </c>
      <c r="C8" s="7">
        <v>121</v>
      </c>
      <c r="D8" s="6">
        <f t="shared" si="0"/>
        <v>3</v>
      </c>
      <c r="E8" s="6">
        <v>2025</v>
      </c>
      <c r="F8" s="8">
        <v>0</v>
      </c>
      <c r="H8" s="24">
        <f>Лист1!J10</f>
        <v>0</v>
      </c>
    </row>
    <row r="9" spans="1:8" ht="15">
      <c r="A9" s="5">
        <v>4223</v>
      </c>
      <c r="B9" s="6">
        <v>291</v>
      </c>
      <c r="C9" s="7">
        <v>131</v>
      </c>
      <c r="D9" s="6">
        <f t="shared" si="0"/>
        <v>3</v>
      </c>
      <c r="E9" s="6">
        <v>2025</v>
      </c>
      <c r="F9" s="8">
        <v>0.30225639420817779</v>
      </c>
      <c r="H9" s="24">
        <f>Лист1!J11</f>
        <v>0.30225639420817779</v>
      </c>
    </row>
    <row r="10" spans="1:8" ht="15">
      <c r="A10" s="5">
        <v>4223</v>
      </c>
      <c r="B10" s="6">
        <v>291</v>
      </c>
      <c r="C10" s="7">
        <v>141</v>
      </c>
      <c r="D10" s="6">
        <f t="shared" si="0"/>
        <v>3</v>
      </c>
      <c r="E10" s="6">
        <v>2025</v>
      </c>
      <c r="F10" s="8">
        <v>0.44924146740943349</v>
      </c>
      <c r="H10" s="24">
        <f>Лист1!J12</f>
        <v>0.44924146740943349</v>
      </c>
    </row>
    <row r="11" spans="1:8" ht="15">
      <c r="A11" s="5">
        <v>4223</v>
      </c>
      <c r="B11" s="6">
        <v>291</v>
      </c>
      <c r="C11" s="7">
        <v>151</v>
      </c>
      <c r="D11" s="6">
        <f t="shared" si="0"/>
        <v>3</v>
      </c>
      <c r="E11" s="6">
        <v>2025</v>
      </c>
      <c r="F11" s="8">
        <v>0.38608315393317688</v>
      </c>
      <c r="H11" s="24">
        <f>Лист1!J13</f>
        <v>0.38608315393317688</v>
      </c>
    </row>
    <row r="12" spans="1:8" ht="15">
      <c r="A12" s="5">
        <v>4223</v>
      </c>
      <c r="B12" s="6">
        <v>291</v>
      </c>
      <c r="C12" s="7">
        <v>161</v>
      </c>
      <c r="D12" s="6">
        <f t="shared" si="0"/>
        <v>3</v>
      </c>
      <c r="E12" s="6">
        <v>2025</v>
      </c>
      <c r="F12" s="8">
        <v>0.47434197941648393</v>
      </c>
      <c r="H12" s="24">
        <f>Лист1!J14</f>
        <v>0.47434197941648393</v>
      </c>
    </row>
    <row r="13" spans="1:8" ht="15">
      <c r="A13" s="5">
        <v>4223</v>
      </c>
      <c r="B13" s="6">
        <v>291</v>
      </c>
      <c r="C13" s="7">
        <v>171</v>
      </c>
      <c r="D13" s="6">
        <f t="shared" si="0"/>
        <v>3</v>
      </c>
      <c r="E13" s="6">
        <v>2025</v>
      </c>
      <c r="F13" s="8">
        <v>0.40081354136790076</v>
      </c>
      <c r="H13" s="24">
        <f>Лист1!J15</f>
        <v>0.40081354136790076</v>
      </c>
    </row>
    <row r="14" spans="1:8" ht="15">
      <c r="A14" s="5">
        <v>4223</v>
      </c>
      <c r="B14" s="6">
        <v>291</v>
      </c>
      <c r="C14" s="7">
        <v>191</v>
      </c>
      <c r="D14" s="6">
        <f t="shared" si="0"/>
        <v>3</v>
      </c>
      <c r="E14" s="6">
        <v>2025</v>
      </c>
      <c r="F14" s="8">
        <v>0.63842004098929528</v>
      </c>
      <c r="H14" s="24">
        <f>Лист1!J16</f>
        <v>0.63842004098929528</v>
      </c>
    </row>
    <row r="15" spans="1:8" ht="15">
      <c r="A15" s="5">
        <v>4223</v>
      </c>
      <c r="B15" s="6">
        <v>291</v>
      </c>
      <c r="C15" s="7">
        <v>201</v>
      </c>
      <c r="D15" s="6">
        <f t="shared" si="0"/>
        <v>3</v>
      </c>
      <c r="E15" s="6">
        <v>2025</v>
      </c>
      <c r="F15" s="8">
        <v>0</v>
      </c>
      <c r="H15" s="24">
        <f>Лист1!J17</f>
        <v>0</v>
      </c>
    </row>
    <row r="16" spans="1:8" ht="15">
      <c r="A16" s="5">
        <v>4223</v>
      </c>
      <c r="B16" s="6">
        <v>291</v>
      </c>
      <c r="C16" s="7">
        <v>211</v>
      </c>
      <c r="D16" s="6">
        <f t="shared" si="0"/>
        <v>3</v>
      </c>
      <c r="E16" s="6">
        <v>2025</v>
      </c>
      <c r="F16" s="8">
        <v>0.15027770015606909</v>
      </c>
      <c r="H16" s="24">
        <f>Лист1!J18</f>
        <v>0.15027770015606912</v>
      </c>
    </row>
    <row r="17" spans="1:8" ht="15">
      <c r="A17" s="5">
        <v>4223</v>
      </c>
      <c r="B17" s="6">
        <v>291</v>
      </c>
      <c r="C17" s="7">
        <v>221</v>
      </c>
      <c r="D17" s="6">
        <f t="shared" si="0"/>
        <v>3</v>
      </c>
      <c r="E17" s="6">
        <v>2025</v>
      </c>
      <c r="F17" s="8">
        <v>0.2469796646484293</v>
      </c>
      <c r="H17" s="24">
        <f>Лист1!J19</f>
        <v>0.2469796646484293</v>
      </c>
    </row>
    <row r="18" spans="1:8" ht="15">
      <c r="A18" s="5">
        <v>4223</v>
      </c>
      <c r="B18" s="6">
        <v>291</v>
      </c>
      <c r="C18" s="7">
        <v>231</v>
      </c>
      <c r="D18" s="6">
        <f t="shared" si="0"/>
        <v>3</v>
      </c>
      <c r="E18" s="6">
        <v>2025</v>
      </c>
      <c r="F18" s="8">
        <v>0.17405639420817792</v>
      </c>
      <c r="H18" s="24">
        <f>Лист1!J20</f>
        <v>0.17405639420817792</v>
      </c>
    </row>
    <row r="19" spans="1:8" ht="15">
      <c r="A19" s="5">
        <v>4223</v>
      </c>
      <c r="B19" s="6">
        <v>291</v>
      </c>
      <c r="C19" s="7">
        <v>251</v>
      </c>
      <c r="D19" s="6">
        <f t="shared" si="0"/>
        <v>3</v>
      </c>
      <c r="E19" s="6">
        <v>2025</v>
      </c>
      <c r="F19" s="8">
        <v>0.38537344225315262</v>
      </c>
      <c r="H19" s="24">
        <f>Лист1!J21</f>
        <v>0.38537344225315262</v>
      </c>
    </row>
    <row r="20" spans="1:8" ht="15">
      <c r="A20" s="5">
        <v>4223</v>
      </c>
      <c r="B20" s="6">
        <v>291</v>
      </c>
      <c r="C20" s="7">
        <v>281</v>
      </c>
      <c r="D20" s="6">
        <f t="shared" si="0"/>
        <v>3</v>
      </c>
      <c r="E20" s="6">
        <v>2025</v>
      </c>
      <c r="F20" s="8">
        <v>0.24626995296840515</v>
      </c>
      <c r="H20" s="24">
        <f>Лист1!J22</f>
        <v>0.24626995296840515</v>
      </c>
    </row>
    <row r="21" spans="1:8" ht="15">
      <c r="A21" s="5">
        <v>4223</v>
      </c>
      <c r="B21" s="6">
        <v>291</v>
      </c>
      <c r="C21" s="7">
        <v>291</v>
      </c>
      <c r="D21" s="6">
        <f t="shared" si="0"/>
        <v>3</v>
      </c>
      <c r="E21" s="6">
        <v>2025</v>
      </c>
      <c r="F21" s="8">
        <v>0.59192004098929529</v>
      </c>
      <c r="H21" s="24">
        <f>Лист1!J23</f>
        <v>0.59192004098929529</v>
      </c>
    </row>
    <row r="22" spans="1:8" ht="15">
      <c r="A22" s="5">
        <v>4223</v>
      </c>
      <c r="B22" s="6">
        <v>291</v>
      </c>
      <c r="C22" s="7">
        <v>311</v>
      </c>
      <c r="D22" s="6">
        <f t="shared" si="0"/>
        <v>3</v>
      </c>
      <c r="E22" s="6">
        <v>2025</v>
      </c>
      <c r="F22" s="8">
        <v>0</v>
      </c>
      <c r="H22" s="24">
        <f>Лист1!J24</f>
        <v>0</v>
      </c>
    </row>
    <row r="23" spans="1:8" ht="15">
      <c r="A23" s="5">
        <v>4223</v>
      </c>
      <c r="B23" s="6">
        <v>291</v>
      </c>
      <c r="C23" s="7">
        <v>321</v>
      </c>
      <c r="D23" s="6">
        <f t="shared" si="0"/>
        <v>3</v>
      </c>
      <c r="E23" s="6">
        <v>2025</v>
      </c>
      <c r="F23" s="8">
        <v>0.46153496778803915</v>
      </c>
      <c r="H23" s="24">
        <f>Лист1!J25</f>
        <v>0.46153496778803915</v>
      </c>
    </row>
    <row r="24" spans="1:8" ht="15">
      <c r="A24" s="5">
        <v>4223</v>
      </c>
      <c r="B24" s="6">
        <v>291</v>
      </c>
      <c r="C24" s="7">
        <v>331</v>
      </c>
      <c r="D24" s="6">
        <f t="shared" si="0"/>
        <v>3</v>
      </c>
      <c r="E24" s="6">
        <v>2025</v>
      </c>
      <c r="F24" s="8">
        <v>0.24626995296840515</v>
      </c>
      <c r="H24" s="24">
        <f>Лист1!J26</f>
        <v>0.24626995296840515</v>
      </c>
    </row>
    <row r="25" spans="1:8" ht="15">
      <c r="A25" s="5">
        <v>4223</v>
      </c>
      <c r="B25" s="6">
        <v>291</v>
      </c>
      <c r="C25" s="7">
        <v>371</v>
      </c>
      <c r="D25" s="6">
        <f t="shared" si="0"/>
        <v>3</v>
      </c>
      <c r="E25" s="6">
        <v>2025</v>
      </c>
      <c r="F25" s="8">
        <v>0.22289211494776218</v>
      </c>
      <c r="H25" s="24">
        <f>Лист1!J27</f>
        <v>0.22289211494776218</v>
      </c>
    </row>
    <row r="26" spans="1:8" ht="15">
      <c r="A26" s="5">
        <v>4223</v>
      </c>
      <c r="B26" s="6">
        <v>291</v>
      </c>
      <c r="C26" s="7">
        <v>381</v>
      </c>
      <c r="D26" s="6">
        <f t="shared" si="0"/>
        <v>3</v>
      </c>
      <c r="E26" s="6">
        <v>2025</v>
      </c>
      <c r="F26" s="8">
        <v>0</v>
      </c>
      <c r="H26" s="24">
        <f>Лист1!J28</f>
        <v>0</v>
      </c>
    </row>
    <row r="27" spans="1:8" ht="15">
      <c r="A27" s="5">
        <v>4223</v>
      </c>
      <c r="B27" s="6">
        <v>291</v>
      </c>
      <c r="C27" s="7">
        <v>401</v>
      </c>
      <c r="D27" s="6">
        <f t="shared" si="0"/>
        <v>3</v>
      </c>
      <c r="E27" s="6">
        <v>2025</v>
      </c>
      <c r="F27" s="8">
        <v>1.8782131197150354</v>
      </c>
      <c r="H27" s="24">
        <f>Лист1!J29</f>
        <v>1.8782131197150354</v>
      </c>
    </row>
    <row r="28" spans="1:8" ht="15">
      <c r="A28" s="5">
        <v>4223</v>
      </c>
      <c r="B28" s="6">
        <v>291</v>
      </c>
      <c r="C28" s="7">
        <v>411</v>
      </c>
      <c r="D28" s="6">
        <f t="shared" si="0"/>
        <v>3</v>
      </c>
      <c r="E28" s="6">
        <v>2025</v>
      </c>
      <c r="F28" s="8">
        <v>0.2867235187297858</v>
      </c>
      <c r="H28" s="24">
        <f>Лист1!J30</f>
        <v>0.2867235187297858</v>
      </c>
    </row>
    <row r="29" spans="1:8" ht="15">
      <c r="A29" s="5">
        <v>4223</v>
      </c>
      <c r="B29" s="6">
        <v>291</v>
      </c>
      <c r="C29" s="7">
        <v>421</v>
      </c>
      <c r="D29" s="6">
        <f t="shared" si="0"/>
        <v>3</v>
      </c>
      <c r="E29" s="6">
        <v>2025</v>
      </c>
      <c r="F29" s="8">
        <v>0</v>
      </c>
      <c r="H29" s="24">
        <f>Лист1!J31</f>
        <v>0</v>
      </c>
    </row>
    <row r="30" spans="1:8" ht="15">
      <c r="A30" s="5">
        <v>4223</v>
      </c>
      <c r="B30" s="6">
        <v>291</v>
      </c>
      <c r="C30" s="7">
        <v>431</v>
      </c>
      <c r="D30" s="6">
        <f t="shared" si="0"/>
        <v>3</v>
      </c>
      <c r="E30" s="6">
        <v>2025</v>
      </c>
      <c r="F30" s="8">
        <v>0</v>
      </c>
      <c r="H30" s="24">
        <f>Лист1!J32</f>
        <v>0</v>
      </c>
    </row>
    <row r="31" spans="1:8" ht="15">
      <c r="A31" s="5">
        <v>4223</v>
      </c>
      <c r="B31" s="6">
        <v>291</v>
      </c>
      <c r="C31" s="7">
        <v>441</v>
      </c>
      <c r="D31" s="6">
        <f t="shared" si="0"/>
        <v>3</v>
      </c>
      <c r="E31" s="6">
        <v>2025</v>
      </c>
      <c r="F31" s="8">
        <v>0.63754146740943385</v>
      </c>
      <c r="H31" s="24">
        <f>Лист1!J33</f>
        <v>0.63754146740943385</v>
      </c>
    </row>
    <row r="32" spans="1:8" ht="15">
      <c r="A32" s="5">
        <v>4223</v>
      </c>
      <c r="B32" s="6">
        <v>291</v>
      </c>
      <c r="C32" s="7">
        <v>451</v>
      </c>
      <c r="D32" s="6">
        <f t="shared" si="0"/>
        <v>3</v>
      </c>
      <c r="E32" s="6">
        <v>2025</v>
      </c>
      <c r="F32" s="8">
        <v>0.32373454613517405</v>
      </c>
      <c r="H32" s="24">
        <f>Лист1!J34</f>
        <v>0.32373454613517405</v>
      </c>
    </row>
    <row r="33" spans="1:8" ht="15">
      <c r="A33" s="5">
        <v>4223</v>
      </c>
      <c r="B33" s="6">
        <v>291</v>
      </c>
      <c r="C33" s="7">
        <v>461</v>
      </c>
      <c r="D33" s="6">
        <f t="shared" si="0"/>
        <v>3</v>
      </c>
      <c r="E33" s="6">
        <v>2025</v>
      </c>
      <c r="F33" s="8">
        <v>0.37953484731579212</v>
      </c>
      <c r="H33" s="24">
        <f>Лист1!J35</f>
        <v>0.37953484731579212</v>
      </c>
    </row>
    <row r="34" spans="1:8" ht="15">
      <c r="A34" s="5">
        <v>4223</v>
      </c>
      <c r="B34" s="6">
        <v>291</v>
      </c>
      <c r="C34" s="7">
        <v>471</v>
      </c>
      <c r="D34" s="6">
        <f t="shared" si="0"/>
        <v>3</v>
      </c>
      <c r="E34" s="6">
        <v>2025</v>
      </c>
      <c r="F34" s="8">
        <v>0.24626995296840515</v>
      </c>
      <c r="H34" s="24">
        <f>Лист1!J36</f>
        <v>0.24626995296840515</v>
      </c>
    </row>
    <row r="35" spans="1:8" ht="15">
      <c r="A35" s="5">
        <v>4223</v>
      </c>
      <c r="B35" s="6">
        <v>291</v>
      </c>
      <c r="C35" s="7">
        <v>481</v>
      </c>
      <c r="D35" s="6">
        <f t="shared" si="0"/>
        <v>3</v>
      </c>
      <c r="E35" s="6">
        <v>2025</v>
      </c>
      <c r="F35" s="8">
        <v>0.32165639420817788</v>
      </c>
      <c r="H35" s="24">
        <f>Лист1!J37</f>
        <v>0.32165639420817788</v>
      </c>
    </row>
    <row r="36" spans="1:8" ht="15">
      <c r="A36" s="9">
        <v>4223</v>
      </c>
      <c r="B36" s="6">
        <v>291</v>
      </c>
      <c r="C36" s="7">
        <v>501</v>
      </c>
      <c r="D36" s="6">
        <f t="shared" si="0"/>
        <v>3</v>
      </c>
      <c r="E36" s="6">
        <v>2025</v>
      </c>
      <c r="F36" s="8">
        <v>0.66275597255531182</v>
      </c>
      <c r="H36" s="24">
        <f>Лист1!J38</f>
        <v>0.66275597255531182</v>
      </c>
    </row>
    <row r="37" spans="1:8" ht="15">
      <c r="A37" s="10">
        <v>4223</v>
      </c>
      <c r="B37" s="6">
        <v>291</v>
      </c>
      <c r="C37" s="7">
        <v>511</v>
      </c>
      <c r="D37" s="6">
        <f t="shared" si="0"/>
        <v>3</v>
      </c>
      <c r="E37" s="6">
        <v>2025</v>
      </c>
      <c r="F37" s="8">
        <v>0</v>
      </c>
      <c r="H37" s="24">
        <f>Лист1!J39</f>
        <v>0</v>
      </c>
    </row>
    <row r="38" spans="1:8" ht="15">
      <c r="A38" s="5">
        <v>4223</v>
      </c>
      <c r="B38" s="6">
        <v>291</v>
      </c>
      <c r="C38" s="7">
        <v>561</v>
      </c>
      <c r="D38" s="6">
        <f t="shared" si="0"/>
        <v>3</v>
      </c>
      <c r="E38" s="6">
        <v>2025</v>
      </c>
      <c r="F38" s="8">
        <v>0.4695563942081778</v>
      </c>
      <c r="H38" s="24">
        <f>Лист1!J40</f>
        <v>0.4695563942081778</v>
      </c>
    </row>
    <row r="39" spans="1:8" ht="15">
      <c r="A39" s="5">
        <v>4223</v>
      </c>
      <c r="B39" s="6">
        <v>291</v>
      </c>
      <c r="C39" s="7">
        <v>581</v>
      </c>
      <c r="D39" s="6">
        <f t="shared" si="0"/>
        <v>3</v>
      </c>
      <c r="E39" s="6">
        <v>2025</v>
      </c>
      <c r="F39" s="8">
        <v>0.45918345697567176</v>
      </c>
      <c r="H39" s="24">
        <f>Лист1!J41</f>
        <v>0.45918345697567176</v>
      </c>
    </row>
    <row r="40" spans="1:8" ht="15">
      <c r="A40" s="5">
        <v>4223</v>
      </c>
      <c r="B40" s="6">
        <v>291</v>
      </c>
      <c r="C40" s="7">
        <v>591</v>
      </c>
      <c r="D40" s="6">
        <f t="shared" si="0"/>
        <v>3</v>
      </c>
      <c r="E40" s="6">
        <v>2025</v>
      </c>
      <c r="F40" s="8">
        <v>0.24626995296840515</v>
      </c>
      <c r="H40" s="24">
        <f>Лист1!J42</f>
        <v>0.24626995296840515</v>
      </c>
    </row>
    <row r="41" spans="1:8" ht="15">
      <c r="A41" s="5">
        <v>4223</v>
      </c>
      <c r="B41" s="6">
        <v>291</v>
      </c>
      <c r="C41" s="7">
        <v>601</v>
      </c>
      <c r="D41" s="6">
        <f t="shared" si="0"/>
        <v>3</v>
      </c>
      <c r="E41" s="6">
        <v>2025</v>
      </c>
      <c r="F41" s="8">
        <v>0.45865639420817789</v>
      </c>
      <c r="H41" s="24">
        <f>Лист1!J43</f>
        <v>0.45865639420817789</v>
      </c>
    </row>
    <row r="42" spans="1:8" ht="15">
      <c r="A42" s="5">
        <v>4223</v>
      </c>
      <c r="B42" s="6">
        <v>291</v>
      </c>
      <c r="C42" s="7">
        <v>611</v>
      </c>
      <c r="D42" s="6">
        <f t="shared" si="0"/>
        <v>3</v>
      </c>
      <c r="E42" s="6">
        <v>2025</v>
      </c>
      <c r="F42" s="8">
        <v>0.47214146740943341</v>
      </c>
      <c r="H42" s="24">
        <f>Лист1!J44</f>
        <v>0.47214146740943341</v>
      </c>
    </row>
    <row r="43" spans="1:8" ht="15">
      <c r="A43" s="5">
        <v>4223</v>
      </c>
      <c r="B43" s="6">
        <v>291</v>
      </c>
      <c r="C43" s="7">
        <v>621</v>
      </c>
      <c r="D43" s="6">
        <f t="shared" si="0"/>
        <v>3</v>
      </c>
      <c r="E43" s="6">
        <v>2025</v>
      </c>
      <c r="F43" s="8">
        <v>0</v>
      </c>
      <c r="H43" s="24">
        <f>Лист1!J45</f>
        <v>0</v>
      </c>
    </row>
    <row r="44" spans="1:8" ht="15">
      <c r="A44" s="5">
        <v>4223</v>
      </c>
      <c r="B44" s="6">
        <v>291</v>
      </c>
      <c r="C44" s="7">
        <v>631</v>
      </c>
      <c r="D44" s="6">
        <f t="shared" si="0"/>
        <v>3</v>
      </c>
      <c r="E44" s="6">
        <v>2025</v>
      </c>
      <c r="F44" s="8">
        <v>0.3992778206283164</v>
      </c>
      <c r="H44" s="24">
        <f>Лист1!J46</f>
        <v>0.3992778206283164</v>
      </c>
    </row>
    <row r="45" spans="1:8" ht="15">
      <c r="A45" s="5">
        <v>4223</v>
      </c>
      <c r="B45" s="6">
        <v>291</v>
      </c>
      <c r="C45" s="7">
        <v>641</v>
      </c>
      <c r="D45" s="6">
        <f t="shared" si="0"/>
        <v>3</v>
      </c>
      <c r="E45" s="6">
        <v>2025</v>
      </c>
      <c r="F45" s="8">
        <v>0.2469796646484293</v>
      </c>
      <c r="H45" s="24">
        <f>Лист1!J47</f>
        <v>0.2469796646484293</v>
      </c>
    </row>
    <row r="46" spans="1:8" ht="15">
      <c r="A46" s="5">
        <v>4223</v>
      </c>
      <c r="B46" s="6">
        <v>291</v>
      </c>
      <c r="C46" s="7">
        <v>651</v>
      </c>
      <c r="D46" s="6">
        <f t="shared" si="0"/>
        <v>3</v>
      </c>
      <c r="E46" s="6">
        <v>2025</v>
      </c>
      <c r="F46" s="8">
        <v>0.44594146740943319</v>
      </c>
      <c r="H46" s="24">
        <f>Лист1!J48</f>
        <v>0.44594146740943319</v>
      </c>
    </row>
    <row r="47" spans="1:8" ht="15">
      <c r="A47" s="5">
        <v>4223</v>
      </c>
      <c r="B47" s="6">
        <v>291</v>
      </c>
      <c r="C47" s="7">
        <v>661</v>
      </c>
      <c r="D47" s="6">
        <f t="shared" si="0"/>
        <v>3</v>
      </c>
      <c r="E47" s="6">
        <v>2025</v>
      </c>
      <c r="F47" s="8">
        <v>0.45918345697567176</v>
      </c>
      <c r="H47" s="24">
        <f>Лист1!J49</f>
        <v>0.45918345697567176</v>
      </c>
    </row>
    <row r="48" spans="1:8" ht="15">
      <c r="A48" s="5">
        <v>4223</v>
      </c>
      <c r="B48" s="6">
        <v>291</v>
      </c>
      <c r="C48" s="7">
        <v>671</v>
      </c>
      <c r="D48" s="6">
        <f t="shared" si="0"/>
        <v>3</v>
      </c>
      <c r="E48" s="6">
        <v>2025</v>
      </c>
      <c r="F48" s="8">
        <v>0</v>
      </c>
      <c r="H48" s="24">
        <f>Лист1!J50</f>
        <v>0</v>
      </c>
    </row>
    <row r="49" spans="1:8" ht="15">
      <c r="A49" s="5">
        <v>4223</v>
      </c>
      <c r="B49" s="6">
        <v>291</v>
      </c>
      <c r="C49" s="7">
        <v>681</v>
      </c>
      <c r="D49" s="6">
        <f t="shared" si="0"/>
        <v>3</v>
      </c>
      <c r="E49" s="6">
        <v>2025</v>
      </c>
      <c r="F49" s="8">
        <v>0</v>
      </c>
      <c r="H49" s="24">
        <f>Лист1!J51</f>
        <v>0</v>
      </c>
    </row>
    <row r="50" spans="1:8" ht="15">
      <c r="A50" s="5">
        <v>4223</v>
      </c>
      <c r="B50" s="6">
        <v>291</v>
      </c>
      <c r="C50" s="7">
        <v>691</v>
      </c>
      <c r="D50" s="6">
        <f t="shared" si="0"/>
        <v>3</v>
      </c>
      <c r="E50" s="6">
        <v>2025</v>
      </c>
      <c r="F50" s="8">
        <v>0.76774146740943372</v>
      </c>
      <c r="H50" s="24">
        <f>Лист1!J52</f>
        <v>0.76774146740943372</v>
      </c>
    </row>
    <row r="51" spans="1:8" ht="15">
      <c r="A51" s="5">
        <v>4223</v>
      </c>
      <c r="B51" s="6">
        <v>291</v>
      </c>
      <c r="C51" s="7">
        <v>701</v>
      </c>
      <c r="D51" s="6">
        <f t="shared" si="0"/>
        <v>3</v>
      </c>
      <c r="E51" s="6">
        <v>2025</v>
      </c>
      <c r="F51" s="8">
        <v>1.5198614569156693E-2</v>
      </c>
      <c r="H51" s="24">
        <f>Лист1!J53</f>
        <v>1.5198614569156693E-2</v>
      </c>
    </row>
    <row r="52" spans="1:8" ht="15">
      <c r="A52" s="5">
        <v>4223</v>
      </c>
      <c r="B52" s="6">
        <v>291</v>
      </c>
      <c r="C52" s="7">
        <v>711</v>
      </c>
      <c r="D52" s="6">
        <f t="shared" si="0"/>
        <v>3</v>
      </c>
      <c r="E52" s="6">
        <v>2025</v>
      </c>
      <c r="F52" s="8">
        <v>0.24768937632845356</v>
      </c>
      <c r="H52" s="24">
        <f>Лист1!J54</f>
        <v>0.24768937632845356</v>
      </c>
    </row>
    <row r="53" spans="1:8" ht="15">
      <c r="A53" s="5">
        <v>4223</v>
      </c>
      <c r="B53" s="6">
        <v>291</v>
      </c>
      <c r="C53" s="7">
        <v>721</v>
      </c>
      <c r="D53" s="6">
        <f t="shared" si="0"/>
        <v>3</v>
      </c>
      <c r="E53" s="6">
        <v>2025</v>
      </c>
      <c r="F53" s="8">
        <v>0.24839908800847776</v>
      </c>
      <c r="H53" s="24">
        <f>Лист1!J55</f>
        <v>0.24839908800847776</v>
      </c>
    </row>
    <row r="54" spans="1:8" ht="15">
      <c r="A54" s="5">
        <v>4223</v>
      </c>
      <c r="B54" s="6">
        <v>291</v>
      </c>
      <c r="C54" s="7">
        <v>731</v>
      </c>
      <c r="D54" s="6">
        <f t="shared" si="0"/>
        <v>3</v>
      </c>
      <c r="E54" s="6">
        <v>2025</v>
      </c>
      <c r="F54" s="8">
        <v>0.83376289382957214</v>
      </c>
      <c r="H54" s="24">
        <f>Лист1!J56</f>
        <v>0.83376289382957214</v>
      </c>
    </row>
    <row r="55" spans="1:8" ht="15">
      <c r="A55" s="5">
        <v>4223</v>
      </c>
      <c r="B55" s="6">
        <v>291</v>
      </c>
      <c r="C55" s="7">
        <v>741</v>
      </c>
      <c r="D55" s="6">
        <f t="shared" si="0"/>
        <v>3</v>
      </c>
      <c r="E55" s="6">
        <v>2025</v>
      </c>
      <c r="F55" s="8">
        <v>0.45705432193559914</v>
      </c>
      <c r="H55" s="24">
        <f>Лист1!J57</f>
        <v>0.45705432193559914</v>
      </c>
    </row>
    <row r="56" spans="1:8" ht="15">
      <c r="A56" s="5">
        <v>4223</v>
      </c>
      <c r="B56" s="6">
        <v>291</v>
      </c>
      <c r="C56" s="7">
        <v>751</v>
      </c>
      <c r="D56" s="6">
        <f t="shared" si="0"/>
        <v>3</v>
      </c>
      <c r="E56" s="6">
        <v>2025</v>
      </c>
      <c r="F56" s="8">
        <v>0</v>
      </c>
      <c r="H56" s="24">
        <f>Лист1!J58</f>
        <v>0</v>
      </c>
    </row>
    <row r="57" spans="1:8" ht="15">
      <c r="A57" s="5">
        <v>4223</v>
      </c>
      <c r="B57" s="6">
        <v>291</v>
      </c>
      <c r="C57" s="7">
        <v>761</v>
      </c>
      <c r="D57" s="6">
        <f t="shared" si="0"/>
        <v>3</v>
      </c>
      <c r="E57" s="6">
        <v>2025</v>
      </c>
      <c r="F57" s="8">
        <v>0.24768937632845356</v>
      </c>
      <c r="H57" s="24">
        <f>Лист1!J59</f>
        <v>0.24768937632845356</v>
      </c>
    </row>
    <row r="58" spans="1:8" ht="15">
      <c r="A58" s="5">
        <v>4223</v>
      </c>
      <c r="B58" s="6">
        <v>291</v>
      </c>
      <c r="C58" s="7">
        <v>771</v>
      </c>
      <c r="D58" s="6">
        <f t="shared" si="0"/>
        <v>3</v>
      </c>
      <c r="E58" s="6">
        <v>2025</v>
      </c>
      <c r="F58" s="8">
        <v>0.8090200409892947</v>
      </c>
      <c r="H58" s="24">
        <f>Лист1!J60</f>
        <v>0.8090200409892947</v>
      </c>
    </row>
    <row r="59" spans="1:8" ht="15">
      <c r="A59" s="5">
        <v>4223</v>
      </c>
      <c r="B59" s="6">
        <v>291</v>
      </c>
      <c r="C59" s="7">
        <v>781</v>
      </c>
      <c r="D59" s="6">
        <f t="shared" si="0"/>
        <v>3</v>
      </c>
      <c r="E59" s="6">
        <v>2025</v>
      </c>
      <c r="F59" s="8">
        <v>0</v>
      </c>
      <c r="H59" s="24">
        <f>Лист1!J61</f>
        <v>0</v>
      </c>
    </row>
    <row r="60" spans="1:8" ht="15">
      <c r="A60" s="5">
        <v>4223</v>
      </c>
      <c r="B60" s="6">
        <v>291</v>
      </c>
      <c r="C60" s="7">
        <v>791</v>
      </c>
      <c r="D60" s="6">
        <f t="shared" si="0"/>
        <v>3</v>
      </c>
      <c r="E60" s="6">
        <v>2025</v>
      </c>
      <c r="F60" s="8">
        <v>0.23385639420817778</v>
      </c>
      <c r="H60" s="24">
        <f>Лист1!J62</f>
        <v>0.23385639420817778</v>
      </c>
    </row>
    <row r="61" spans="1:8" ht="15">
      <c r="A61" s="5">
        <v>4223</v>
      </c>
      <c r="B61" s="6">
        <v>291</v>
      </c>
      <c r="C61" s="7">
        <v>801</v>
      </c>
      <c r="D61" s="6">
        <f t="shared" si="0"/>
        <v>3</v>
      </c>
      <c r="E61" s="6">
        <v>2025</v>
      </c>
      <c r="F61" s="8">
        <v>0.14373496778803929</v>
      </c>
      <c r="H61" s="24">
        <f>Лист1!J63</f>
        <v>0.14373496778803929</v>
      </c>
    </row>
    <row r="62" spans="1:8" ht="15">
      <c r="A62" s="5">
        <v>4223</v>
      </c>
      <c r="B62" s="6">
        <v>291</v>
      </c>
      <c r="C62" s="7">
        <v>811</v>
      </c>
      <c r="D62" s="6">
        <f t="shared" si="0"/>
        <v>3</v>
      </c>
      <c r="E62" s="6">
        <v>2025</v>
      </c>
      <c r="F62" s="8">
        <v>0.71604146740943342</v>
      </c>
      <c r="H62" s="24">
        <f>Лист1!J64</f>
        <v>0.71604146740943342</v>
      </c>
    </row>
    <row r="63" spans="1:8" ht="15">
      <c r="A63" s="5">
        <v>4223</v>
      </c>
      <c r="B63" s="6">
        <v>291</v>
      </c>
      <c r="C63" s="7">
        <v>821</v>
      </c>
      <c r="D63" s="6">
        <f t="shared" si="0"/>
        <v>3</v>
      </c>
      <c r="E63" s="6">
        <v>2025</v>
      </c>
      <c r="F63" s="8">
        <v>0.67189861456915678</v>
      </c>
      <c r="H63" s="24">
        <f>Лист1!J65</f>
        <v>0.67189861456915678</v>
      </c>
    </row>
    <row r="64" spans="1:8" ht="15">
      <c r="A64" s="5">
        <v>4223</v>
      </c>
      <c r="B64" s="6">
        <v>291</v>
      </c>
      <c r="C64" s="7">
        <v>831</v>
      </c>
      <c r="D64" s="6">
        <f t="shared" si="0"/>
        <v>3</v>
      </c>
      <c r="E64" s="6">
        <v>2025</v>
      </c>
      <c r="F64" s="8">
        <v>6.3156394208177785E-2</v>
      </c>
      <c r="H64" s="24">
        <f>Лист1!J66</f>
        <v>6.3156394208177785E-2</v>
      </c>
    </row>
    <row r="65" spans="1:8" ht="15">
      <c r="A65" s="5">
        <v>4223</v>
      </c>
      <c r="B65" s="6">
        <v>291</v>
      </c>
      <c r="C65" s="7">
        <v>841</v>
      </c>
      <c r="D65" s="6">
        <f t="shared" si="0"/>
        <v>3</v>
      </c>
      <c r="E65" s="6">
        <v>2025</v>
      </c>
      <c r="F65" s="8">
        <v>0</v>
      </c>
      <c r="H65" s="24">
        <f>Лист1!J67</f>
        <v>0</v>
      </c>
    </row>
    <row r="66" spans="1:8" ht="15">
      <c r="A66" s="5">
        <v>4223</v>
      </c>
      <c r="B66" s="6">
        <v>291</v>
      </c>
      <c r="C66" s="7">
        <v>851</v>
      </c>
      <c r="D66" s="6">
        <f t="shared" si="0"/>
        <v>3</v>
      </c>
      <c r="E66" s="6">
        <v>2025</v>
      </c>
      <c r="F66" s="8">
        <v>0.4577640336156234</v>
      </c>
      <c r="H66" s="24">
        <f>Лист1!J68</f>
        <v>0.4577640336156234</v>
      </c>
    </row>
    <row r="67" spans="1:8" ht="15">
      <c r="A67" s="5">
        <v>4223</v>
      </c>
      <c r="B67" s="6">
        <v>291</v>
      </c>
      <c r="C67" s="7">
        <v>861</v>
      </c>
      <c r="D67" s="6">
        <f t="shared" si="0"/>
        <v>3</v>
      </c>
      <c r="E67" s="6">
        <v>2025</v>
      </c>
      <c r="F67" s="8">
        <v>0.6407200409892948</v>
      </c>
      <c r="H67" s="24">
        <f>Лист1!J69</f>
        <v>0.6407200409892948</v>
      </c>
    </row>
    <row r="68" spans="1:8" ht="15">
      <c r="A68" s="5">
        <v>4223</v>
      </c>
      <c r="B68" s="6">
        <v>291</v>
      </c>
      <c r="C68" s="7">
        <v>871</v>
      </c>
      <c r="D68" s="6">
        <f t="shared" ref="D68:D70" si="1">$D$2</f>
        <v>3</v>
      </c>
      <c r="E68" s="6">
        <v>2025</v>
      </c>
      <c r="F68" s="8">
        <v>0.2469796646484293</v>
      </c>
      <c r="H68" s="24">
        <f>Лист1!J70</f>
        <v>0.2469796646484293</v>
      </c>
    </row>
    <row r="69" spans="1:8" ht="15">
      <c r="A69" s="5">
        <v>4223</v>
      </c>
      <c r="B69" s="6">
        <v>291</v>
      </c>
      <c r="C69" s="7">
        <v>881</v>
      </c>
      <c r="D69" s="6">
        <f t="shared" si="1"/>
        <v>3</v>
      </c>
      <c r="E69" s="6">
        <v>2025</v>
      </c>
      <c r="F69" s="8">
        <v>0.2469796646484293</v>
      </c>
      <c r="H69" s="24">
        <f>Лист1!J71</f>
        <v>0.2469796646484293</v>
      </c>
    </row>
    <row r="70" spans="1:8" ht="15">
      <c r="A70" s="5">
        <v>4223</v>
      </c>
      <c r="B70" s="6">
        <v>291</v>
      </c>
      <c r="C70" s="7">
        <v>891</v>
      </c>
      <c r="D70" s="6">
        <f t="shared" si="1"/>
        <v>3</v>
      </c>
      <c r="E70" s="6">
        <v>2025</v>
      </c>
      <c r="F70" s="8">
        <v>1.0448414674094337</v>
      </c>
      <c r="H70" s="24">
        <f>Лист1!J72</f>
        <v>1.0448414674094337</v>
      </c>
    </row>
    <row r="71" spans="1:8" ht="15">
      <c r="A71" s="5">
        <v>4223</v>
      </c>
      <c r="B71" s="6">
        <v>291</v>
      </c>
      <c r="C71" s="7">
        <v>951</v>
      </c>
      <c r="D71" s="6">
        <f>$D$2</f>
        <v>3</v>
      </c>
      <c r="E71" s="6">
        <v>2025</v>
      </c>
      <c r="F71" s="8">
        <v>0.2469796646484293</v>
      </c>
      <c r="H71" s="24">
        <f>Лист1!J73</f>
        <v>0.2469796646484293</v>
      </c>
    </row>
    <row r="72" spans="1:8" ht="15">
      <c r="A72" s="9">
        <v>4223</v>
      </c>
      <c r="B72" s="6">
        <v>291</v>
      </c>
      <c r="C72" s="7">
        <v>971</v>
      </c>
      <c r="D72" s="6">
        <f t="shared" ref="D72:D129" si="2">$D$2</f>
        <v>3</v>
      </c>
      <c r="E72" s="6">
        <v>2025</v>
      </c>
      <c r="F72" s="8">
        <v>0.67632004098929488</v>
      </c>
      <c r="H72" s="24">
        <f>Лист1!J74</f>
        <v>0.67632004098929488</v>
      </c>
    </row>
    <row r="73" spans="1:8" ht="15">
      <c r="A73" s="10">
        <v>4223</v>
      </c>
      <c r="B73" s="6">
        <v>291</v>
      </c>
      <c r="C73" s="7">
        <v>981</v>
      </c>
      <c r="D73" s="6">
        <f t="shared" si="2"/>
        <v>3</v>
      </c>
      <c r="E73" s="6">
        <v>2025</v>
      </c>
      <c r="F73" s="8">
        <v>0.2469796646484293</v>
      </c>
      <c r="H73" s="24">
        <f>Лист1!J75</f>
        <v>0.2469796646484293</v>
      </c>
    </row>
    <row r="74" spans="1:8" ht="15">
      <c r="A74" s="9">
        <v>4223</v>
      </c>
      <c r="B74" s="6">
        <v>291</v>
      </c>
      <c r="C74" s="7">
        <v>991</v>
      </c>
      <c r="D74" s="6">
        <f t="shared" si="2"/>
        <v>3</v>
      </c>
      <c r="E74" s="6">
        <v>2025</v>
      </c>
      <c r="F74" s="8">
        <v>0.24768937632845356</v>
      </c>
      <c r="H74" s="24">
        <f>Лист1!J76</f>
        <v>0.24768937632845356</v>
      </c>
    </row>
    <row r="75" spans="1:8" ht="15">
      <c r="A75" s="10">
        <v>4223</v>
      </c>
      <c r="B75" s="6">
        <v>291</v>
      </c>
      <c r="C75" s="7">
        <v>1011</v>
      </c>
      <c r="D75" s="6">
        <f t="shared" si="2"/>
        <v>3</v>
      </c>
      <c r="E75" s="6">
        <v>2025</v>
      </c>
      <c r="F75" s="8">
        <v>0</v>
      </c>
      <c r="H75" s="24">
        <f>Лист1!J77</f>
        <v>0</v>
      </c>
    </row>
    <row r="76" spans="1:8" ht="15">
      <c r="A76" s="9">
        <v>4223</v>
      </c>
      <c r="B76" s="6">
        <v>291</v>
      </c>
      <c r="C76" s="7">
        <v>1021</v>
      </c>
      <c r="D76" s="6">
        <f t="shared" si="2"/>
        <v>3</v>
      </c>
      <c r="E76" s="6">
        <v>2025</v>
      </c>
      <c r="F76" s="8">
        <v>0.24768937632845356</v>
      </c>
      <c r="H76" s="24">
        <f>Лист1!J78</f>
        <v>0.24768937632845356</v>
      </c>
    </row>
    <row r="77" spans="1:8" ht="15">
      <c r="A77" s="10">
        <v>4223</v>
      </c>
      <c r="B77" s="6">
        <v>291</v>
      </c>
      <c r="C77" s="7">
        <v>1031</v>
      </c>
      <c r="D77" s="6">
        <f t="shared" si="2"/>
        <v>3</v>
      </c>
      <c r="E77" s="6">
        <v>2025</v>
      </c>
      <c r="F77" s="8">
        <v>0.24768937632845356</v>
      </c>
      <c r="H77" s="24">
        <f>Лист1!J79</f>
        <v>0.24768937632845356</v>
      </c>
    </row>
    <row r="78" spans="1:8" ht="15">
      <c r="A78" s="9">
        <v>4223</v>
      </c>
      <c r="B78" s="6">
        <v>291</v>
      </c>
      <c r="C78" s="7">
        <v>1041</v>
      </c>
      <c r="D78" s="6">
        <f t="shared" si="2"/>
        <v>3</v>
      </c>
      <c r="E78" s="6">
        <v>2025</v>
      </c>
      <c r="F78" s="8">
        <v>0.58774146740943312</v>
      </c>
      <c r="H78" s="24">
        <f>Лист1!J80</f>
        <v>0.58774146740943312</v>
      </c>
    </row>
    <row r="79" spans="1:8" ht="15">
      <c r="A79" s="10">
        <v>4223</v>
      </c>
      <c r="B79" s="6">
        <v>291</v>
      </c>
      <c r="C79" s="7">
        <v>1051</v>
      </c>
      <c r="D79" s="6">
        <f t="shared" si="2"/>
        <v>3</v>
      </c>
      <c r="E79" s="6">
        <v>2025</v>
      </c>
      <c r="F79" s="8">
        <v>0.4577640336156234</v>
      </c>
      <c r="H79" s="24">
        <f>Лист1!J81</f>
        <v>0.4577640336156234</v>
      </c>
    </row>
    <row r="80" spans="1:8" ht="15">
      <c r="A80" s="9">
        <v>4223</v>
      </c>
      <c r="B80" s="6">
        <v>291</v>
      </c>
      <c r="C80" s="7">
        <v>1061</v>
      </c>
      <c r="D80" s="6">
        <f t="shared" si="2"/>
        <v>3</v>
      </c>
      <c r="E80" s="6">
        <v>2025</v>
      </c>
      <c r="F80" s="8">
        <v>0.2469796646484293</v>
      </c>
      <c r="H80" s="24">
        <f>Лист1!J82</f>
        <v>0.2469796646484293</v>
      </c>
    </row>
    <row r="81" spans="1:8" ht="15">
      <c r="A81" s="10">
        <v>4223</v>
      </c>
      <c r="B81" s="6">
        <v>291</v>
      </c>
      <c r="C81" s="7">
        <v>1071</v>
      </c>
      <c r="D81" s="6">
        <f t="shared" si="2"/>
        <v>3</v>
      </c>
      <c r="E81" s="6">
        <v>2025</v>
      </c>
      <c r="F81" s="8">
        <v>0.2469796646484293</v>
      </c>
      <c r="H81" s="24">
        <f>Лист1!J83</f>
        <v>0.2469796646484293</v>
      </c>
    </row>
    <row r="82" spans="1:8" ht="15">
      <c r="A82" s="9">
        <v>4223</v>
      </c>
      <c r="B82" s="6">
        <v>291</v>
      </c>
      <c r="C82" s="7">
        <v>1091</v>
      </c>
      <c r="D82" s="6">
        <f t="shared" si="2"/>
        <v>3</v>
      </c>
      <c r="E82" s="6">
        <v>2025</v>
      </c>
      <c r="F82" s="8">
        <v>0.4577640336156234</v>
      </c>
      <c r="H82" s="24">
        <f>Лист1!J84</f>
        <v>0.4577640336156234</v>
      </c>
    </row>
    <row r="83" spans="1:8" ht="15">
      <c r="A83" s="10">
        <v>4223</v>
      </c>
      <c r="B83" s="6">
        <v>291</v>
      </c>
      <c r="C83" s="7">
        <v>1101</v>
      </c>
      <c r="D83" s="6">
        <f t="shared" si="2"/>
        <v>3</v>
      </c>
      <c r="E83" s="6">
        <v>2025</v>
      </c>
      <c r="F83" s="8">
        <v>8.8177820628316236E-2</v>
      </c>
      <c r="H83" s="24">
        <f>Лист1!J85</f>
        <v>8.817782062831625E-2</v>
      </c>
    </row>
    <row r="84" spans="1:8" ht="15">
      <c r="A84" s="9">
        <v>4223</v>
      </c>
      <c r="B84" s="6">
        <v>291</v>
      </c>
      <c r="C84" s="7">
        <v>1111</v>
      </c>
      <c r="D84" s="6">
        <f t="shared" si="2"/>
        <v>3</v>
      </c>
      <c r="E84" s="6">
        <v>2025</v>
      </c>
      <c r="F84" s="8">
        <v>0.2469796646484293</v>
      </c>
      <c r="H84" s="24">
        <f>Лист1!J86</f>
        <v>0.2469796646484293</v>
      </c>
    </row>
    <row r="85" spans="1:8" ht="15">
      <c r="A85" s="10">
        <v>4223</v>
      </c>
      <c r="B85" s="6">
        <v>291</v>
      </c>
      <c r="C85" s="7">
        <v>1141</v>
      </c>
      <c r="D85" s="6">
        <f t="shared" si="2"/>
        <v>3</v>
      </c>
      <c r="E85" s="6">
        <v>2025</v>
      </c>
      <c r="F85" s="11">
        <v>0.2469796646484293</v>
      </c>
      <c r="H85" s="24">
        <f>Лист1!J87</f>
        <v>0.2469796646484293</v>
      </c>
    </row>
    <row r="86" spans="1:8" ht="15">
      <c r="A86" s="9">
        <v>4223</v>
      </c>
      <c r="B86" s="6">
        <v>291</v>
      </c>
      <c r="C86" s="7">
        <v>1151</v>
      </c>
      <c r="D86" s="6">
        <f t="shared" si="2"/>
        <v>3</v>
      </c>
      <c r="E86" s="6">
        <v>2025</v>
      </c>
      <c r="F86" s="12">
        <v>0.2469796646484293</v>
      </c>
      <c r="H86" s="24">
        <f>Лист1!J88</f>
        <v>0.2469796646484293</v>
      </c>
    </row>
    <row r="87" spans="1:8" ht="15">
      <c r="A87" s="10">
        <v>4223</v>
      </c>
      <c r="B87" s="6">
        <v>291</v>
      </c>
      <c r="C87" s="7">
        <v>1161</v>
      </c>
      <c r="D87" s="6">
        <f t="shared" si="2"/>
        <v>3</v>
      </c>
      <c r="E87" s="6">
        <v>2025</v>
      </c>
      <c r="F87" s="12">
        <v>0.53669861456915657</v>
      </c>
      <c r="H87" s="24">
        <f>Лист1!J89</f>
        <v>0.53669861456915657</v>
      </c>
    </row>
    <row r="88" spans="1:8" ht="15">
      <c r="A88" s="9">
        <v>4223</v>
      </c>
      <c r="B88" s="6">
        <v>291</v>
      </c>
      <c r="C88" s="7">
        <v>1171</v>
      </c>
      <c r="D88" s="6">
        <f t="shared" si="2"/>
        <v>3</v>
      </c>
      <c r="E88" s="6">
        <v>2025</v>
      </c>
      <c r="F88" s="12">
        <v>0.75966289382957164</v>
      </c>
      <c r="H88" s="24">
        <f>Лист1!J90</f>
        <v>0.75966289382957164</v>
      </c>
    </row>
    <row r="89" spans="1:8" ht="15">
      <c r="A89" s="10">
        <v>4223</v>
      </c>
      <c r="B89" s="6">
        <v>291</v>
      </c>
      <c r="C89" s="7">
        <v>1181</v>
      </c>
      <c r="D89" s="6">
        <f t="shared" si="2"/>
        <v>3</v>
      </c>
      <c r="E89" s="6">
        <v>2025</v>
      </c>
      <c r="F89" s="12">
        <v>0.2469796646484293</v>
      </c>
      <c r="H89" s="24">
        <f>Лист1!J91</f>
        <v>0.2469796646484293</v>
      </c>
    </row>
    <row r="90" spans="1:8" ht="15">
      <c r="A90" s="9">
        <v>4223</v>
      </c>
      <c r="B90" s="6">
        <v>291</v>
      </c>
      <c r="C90" s="7">
        <v>1191</v>
      </c>
      <c r="D90" s="6">
        <f t="shared" si="2"/>
        <v>3</v>
      </c>
      <c r="E90" s="6">
        <v>2025</v>
      </c>
      <c r="F90" s="12">
        <v>0.14375639420817771</v>
      </c>
      <c r="H90" s="24">
        <f>Лист1!J92</f>
        <v>0.14375639420817771</v>
      </c>
    </row>
    <row r="91" spans="1:8" ht="15">
      <c r="A91" s="10">
        <v>4223</v>
      </c>
      <c r="B91" s="6">
        <v>291</v>
      </c>
      <c r="C91" s="7">
        <v>1211</v>
      </c>
      <c r="D91" s="6">
        <f t="shared" si="2"/>
        <v>3</v>
      </c>
      <c r="E91" s="6">
        <v>2025</v>
      </c>
      <c r="F91" s="12">
        <v>0.40046289382957168</v>
      </c>
      <c r="H91" s="24">
        <f>Лист1!J93</f>
        <v>0.40046289382957168</v>
      </c>
    </row>
    <row r="92" spans="1:8" ht="15">
      <c r="A92" s="9">
        <v>4223</v>
      </c>
      <c r="B92" s="6">
        <v>291</v>
      </c>
      <c r="C92" s="7">
        <v>1221</v>
      </c>
      <c r="D92" s="6">
        <f t="shared" si="2"/>
        <v>3</v>
      </c>
      <c r="E92" s="6">
        <v>2025</v>
      </c>
      <c r="F92" s="12">
        <v>0.2469796646484293</v>
      </c>
      <c r="H92" s="24">
        <f>Лист1!J94</f>
        <v>0.2469796646484293</v>
      </c>
    </row>
    <row r="93" spans="1:8" ht="15">
      <c r="A93" s="10">
        <v>4223</v>
      </c>
      <c r="B93" s="6">
        <v>291</v>
      </c>
      <c r="C93" s="7">
        <v>1231</v>
      </c>
      <c r="D93" s="6">
        <f t="shared" si="2"/>
        <v>3</v>
      </c>
      <c r="E93" s="6">
        <v>2025</v>
      </c>
      <c r="F93" s="12">
        <v>0.15355639420817796</v>
      </c>
      <c r="H93" s="24">
        <f>Лист1!J95</f>
        <v>0.15355639420817796</v>
      </c>
    </row>
    <row r="94" spans="1:8" ht="15">
      <c r="A94" s="9">
        <v>4223</v>
      </c>
      <c r="B94" s="6">
        <v>291</v>
      </c>
      <c r="C94" s="7">
        <v>1281</v>
      </c>
      <c r="D94" s="6">
        <f t="shared" si="2"/>
        <v>3</v>
      </c>
      <c r="E94" s="6">
        <v>2025</v>
      </c>
      <c r="F94" s="12">
        <v>0.59432723332611115</v>
      </c>
      <c r="H94" s="24">
        <f>Лист1!J96</f>
        <v>0.59432723332611115</v>
      </c>
    </row>
    <row r="95" spans="1:8" ht="15">
      <c r="A95" s="10">
        <v>4223</v>
      </c>
      <c r="B95" s="6">
        <v>291</v>
      </c>
      <c r="C95" s="7" t="s">
        <v>14</v>
      </c>
      <c r="D95" s="6">
        <f t="shared" si="2"/>
        <v>3</v>
      </c>
      <c r="E95" s="6">
        <v>2025</v>
      </c>
      <c r="F95" s="12">
        <v>0.38395401889310421</v>
      </c>
      <c r="H95" s="24">
        <f>Лист1!J97</f>
        <v>0.38395401889310421</v>
      </c>
    </row>
    <row r="96" spans="1:8" ht="15">
      <c r="A96" s="5">
        <v>4223</v>
      </c>
      <c r="B96" s="6">
        <v>291</v>
      </c>
      <c r="C96" s="7" t="s">
        <v>15</v>
      </c>
      <c r="D96" s="6">
        <f t="shared" si="2"/>
        <v>3</v>
      </c>
      <c r="E96" s="6">
        <v>2025</v>
      </c>
      <c r="F96" s="12">
        <v>0.4577640336156234</v>
      </c>
      <c r="H96" s="24">
        <f>Лист1!J98</f>
        <v>0.4577640336156234</v>
      </c>
    </row>
    <row r="97" spans="1:8" ht="15">
      <c r="A97" s="5">
        <v>4223</v>
      </c>
      <c r="B97" s="6">
        <v>291</v>
      </c>
      <c r="C97" s="7" t="s">
        <v>16</v>
      </c>
      <c r="D97" s="6">
        <f t="shared" si="2"/>
        <v>3</v>
      </c>
      <c r="E97" s="6">
        <v>2025</v>
      </c>
      <c r="F97" s="12">
        <v>0.45847374529564755</v>
      </c>
      <c r="H97" s="24">
        <f>Лист1!J99</f>
        <v>0.45847374529564755</v>
      </c>
    </row>
    <row r="98" spans="1:8" ht="15">
      <c r="A98" s="5">
        <v>4223</v>
      </c>
      <c r="B98" s="6">
        <v>291</v>
      </c>
      <c r="C98" s="7" t="s">
        <v>17</v>
      </c>
      <c r="D98" s="6">
        <f t="shared" si="2"/>
        <v>3</v>
      </c>
      <c r="E98" s="6">
        <v>2025</v>
      </c>
      <c r="F98" s="12">
        <v>0.28885265376985847</v>
      </c>
      <c r="H98" s="24">
        <f>Лист1!J100</f>
        <v>0.28885265376985847</v>
      </c>
    </row>
    <row r="99" spans="1:8" ht="15">
      <c r="A99" s="5">
        <v>4223</v>
      </c>
      <c r="B99" s="6">
        <v>291</v>
      </c>
      <c r="C99" s="7" t="s">
        <v>18</v>
      </c>
      <c r="D99" s="6">
        <f t="shared" si="2"/>
        <v>3</v>
      </c>
      <c r="E99" s="6">
        <v>2025</v>
      </c>
      <c r="F99" s="12">
        <v>0.45847374529564755</v>
      </c>
      <c r="H99" s="24">
        <f>Лист1!J101</f>
        <v>0.45847374529564755</v>
      </c>
    </row>
    <row r="100" spans="1:8" ht="15">
      <c r="A100" s="5">
        <v>4223</v>
      </c>
      <c r="B100" s="6">
        <v>291</v>
      </c>
      <c r="C100" s="7" t="s">
        <v>19</v>
      </c>
      <c r="D100" s="6">
        <f t="shared" si="2"/>
        <v>3</v>
      </c>
      <c r="E100" s="6">
        <v>2025</v>
      </c>
      <c r="F100" s="12">
        <v>0.4577640336156234</v>
      </c>
      <c r="H100" s="24">
        <f>Лист1!J102</f>
        <v>0.4577640336156234</v>
      </c>
    </row>
    <row r="101" spans="1:8" ht="15">
      <c r="A101" s="5">
        <v>4223</v>
      </c>
      <c r="B101" s="6">
        <v>291</v>
      </c>
      <c r="C101" s="7" t="s">
        <v>20</v>
      </c>
      <c r="D101" s="6">
        <f t="shared" si="2"/>
        <v>3</v>
      </c>
      <c r="E101" s="6">
        <v>2025</v>
      </c>
      <c r="F101" s="12">
        <v>0.45705432193559914</v>
      </c>
      <c r="H101" s="24">
        <f>Лист1!J103</f>
        <v>0.45705432193559914</v>
      </c>
    </row>
    <row r="102" spans="1:8" ht="15">
      <c r="A102" s="5">
        <v>4223</v>
      </c>
      <c r="B102" s="6">
        <v>291</v>
      </c>
      <c r="C102" s="7" t="s">
        <v>21</v>
      </c>
      <c r="D102" s="6">
        <f t="shared" si="2"/>
        <v>3</v>
      </c>
      <c r="E102" s="6">
        <v>2025</v>
      </c>
      <c r="F102" s="12">
        <v>0.45918345697567176</v>
      </c>
      <c r="H102" s="24">
        <f>Лист1!J104</f>
        <v>0.45918345697567176</v>
      </c>
    </row>
    <row r="103" spans="1:8" ht="15">
      <c r="A103" s="5">
        <v>4223</v>
      </c>
      <c r="B103" s="6">
        <v>291</v>
      </c>
      <c r="C103" s="7" t="s">
        <v>22</v>
      </c>
      <c r="D103" s="6">
        <f t="shared" si="2"/>
        <v>3</v>
      </c>
      <c r="E103" s="6">
        <v>2025</v>
      </c>
      <c r="F103" s="12">
        <v>0.44215037665509049</v>
      </c>
      <c r="H103" s="24">
        <f>Лист1!J105</f>
        <v>0.44215037665509049</v>
      </c>
    </row>
    <row r="104" spans="1:8" ht="15">
      <c r="A104" s="5">
        <v>4223</v>
      </c>
      <c r="B104" s="6">
        <v>291</v>
      </c>
      <c r="C104" s="7" t="s">
        <v>23</v>
      </c>
      <c r="D104" s="6">
        <f t="shared" si="2"/>
        <v>3</v>
      </c>
      <c r="E104" s="6">
        <v>2025</v>
      </c>
      <c r="F104" s="12">
        <v>0.63732108866175152</v>
      </c>
      <c r="H104" s="24">
        <f>Лист1!J106</f>
        <v>0.63732108866175152</v>
      </c>
    </row>
    <row r="105" spans="1:8" ht="15">
      <c r="A105" s="5">
        <v>4223</v>
      </c>
      <c r="B105" s="6">
        <v>291</v>
      </c>
      <c r="C105" s="7" t="s">
        <v>24</v>
      </c>
      <c r="D105" s="6">
        <f t="shared" si="2"/>
        <v>3</v>
      </c>
      <c r="E105" s="6">
        <v>2025</v>
      </c>
      <c r="F105" s="12">
        <v>0.64512791714201811</v>
      </c>
      <c r="H105" s="24">
        <f>Лист1!J107</f>
        <v>0.64512791714201811</v>
      </c>
    </row>
    <row r="106" spans="1:8" ht="15">
      <c r="A106" s="5">
        <v>4223</v>
      </c>
      <c r="B106" s="6">
        <v>291</v>
      </c>
      <c r="C106" s="7" t="s">
        <v>25</v>
      </c>
      <c r="D106" s="6">
        <f t="shared" si="2"/>
        <v>3</v>
      </c>
      <c r="E106" s="6">
        <v>2025</v>
      </c>
      <c r="F106" s="12">
        <v>0.2469796646484293</v>
      </c>
      <c r="H106" s="24">
        <f>Лист1!J108</f>
        <v>0.2469796646484293</v>
      </c>
    </row>
    <row r="107" spans="1:8" ht="15">
      <c r="A107" s="5">
        <v>4223</v>
      </c>
      <c r="B107" s="6">
        <v>291</v>
      </c>
      <c r="C107" s="7" t="s">
        <v>26</v>
      </c>
      <c r="D107" s="6">
        <f t="shared" si="2"/>
        <v>3</v>
      </c>
      <c r="E107" s="6">
        <v>2025</v>
      </c>
      <c r="F107" s="12">
        <v>0.45847374529564755</v>
      </c>
      <c r="H107" s="24">
        <f>Лист1!J109</f>
        <v>0.45847374529564755</v>
      </c>
    </row>
    <row r="108" spans="1:8" ht="15">
      <c r="A108" s="5">
        <v>4223</v>
      </c>
      <c r="B108" s="6">
        <v>291</v>
      </c>
      <c r="C108" s="7" t="s">
        <v>27</v>
      </c>
      <c r="D108" s="6">
        <f t="shared" si="2"/>
        <v>3</v>
      </c>
      <c r="E108" s="6">
        <v>2025</v>
      </c>
      <c r="F108" s="12">
        <v>0.28814294208983426</v>
      </c>
      <c r="H108" s="24">
        <f>Лист1!J110</f>
        <v>0.28814294208983426</v>
      </c>
    </row>
    <row r="109" spans="1:8" ht="15">
      <c r="A109" s="5">
        <v>4223</v>
      </c>
      <c r="B109" s="6">
        <v>291</v>
      </c>
      <c r="C109" s="7" t="s">
        <v>28</v>
      </c>
      <c r="D109" s="6">
        <f t="shared" si="2"/>
        <v>3</v>
      </c>
      <c r="E109" s="6">
        <v>2025</v>
      </c>
      <c r="F109" s="12">
        <v>0.24626995296840515</v>
      </c>
      <c r="H109" s="24">
        <f>Лист1!J111</f>
        <v>0.24626995296840515</v>
      </c>
    </row>
    <row r="110" spans="1:8" ht="15">
      <c r="A110" s="5">
        <v>4223</v>
      </c>
      <c r="B110" s="6">
        <v>291</v>
      </c>
      <c r="C110" s="7" t="s">
        <v>29</v>
      </c>
      <c r="D110" s="6">
        <f t="shared" si="2"/>
        <v>3</v>
      </c>
      <c r="E110" s="6">
        <v>2025</v>
      </c>
      <c r="F110" s="12">
        <v>0.38608315393317688</v>
      </c>
      <c r="H110" s="24">
        <f>Лист1!J112</f>
        <v>0.38608315393317688</v>
      </c>
    </row>
    <row r="111" spans="1:8" ht="15">
      <c r="A111" s="5">
        <v>4223</v>
      </c>
      <c r="B111" s="6">
        <v>291</v>
      </c>
      <c r="C111" s="7" t="s">
        <v>30</v>
      </c>
      <c r="D111" s="6">
        <f t="shared" si="2"/>
        <v>3</v>
      </c>
      <c r="E111" s="6">
        <v>2025</v>
      </c>
      <c r="F111" s="12">
        <v>0.45705432193559914</v>
      </c>
      <c r="H111" s="24">
        <f>Лист1!J113</f>
        <v>0.45705432193559914</v>
      </c>
    </row>
    <row r="112" spans="1:8" ht="15">
      <c r="A112" s="5">
        <v>4223</v>
      </c>
      <c r="B112" s="6">
        <v>291</v>
      </c>
      <c r="C112" s="7" t="s">
        <v>31</v>
      </c>
      <c r="D112" s="6">
        <f t="shared" si="2"/>
        <v>3</v>
      </c>
      <c r="E112" s="6">
        <v>2025</v>
      </c>
      <c r="F112" s="12">
        <v>0.38608315393317688</v>
      </c>
      <c r="H112" s="24">
        <f>Лист1!J114</f>
        <v>0.38608315393317688</v>
      </c>
    </row>
    <row r="113" spans="1:8" ht="15">
      <c r="A113" s="5">
        <v>4223</v>
      </c>
      <c r="B113" s="6">
        <v>291</v>
      </c>
      <c r="C113" s="7" t="s">
        <v>32</v>
      </c>
      <c r="D113" s="6">
        <f t="shared" si="2"/>
        <v>3</v>
      </c>
      <c r="E113" s="6">
        <v>2025</v>
      </c>
      <c r="F113" s="12">
        <v>0.28814294208983426</v>
      </c>
      <c r="H113" s="24">
        <f>Лист1!J115</f>
        <v>0.28814294208983426</v>
      </c>
    </row>
    <row r="114" spans="1:8" ht="15">
      <c r="A114" s="5">
        <v>4223</v>
      </c>
      <c r="B114" s="6">
        <v>291</v>
      </c>
      <c r="C114" s="7" t="s">
        <v>33</v>
      </c>
      <c r="D114" s="6">
        <f t="shared" si="2"/>
        <v>3</v>
      </c>
      <c r="E114" s="6">
        <v>2025</v>
      </c>
      <c r="F114" s="12">
        <v>0.4577640336156234</v>
      </c>
      <c r="H114" s="24">
        <f>Лист1!J116</f>
        <v>0.4577640336156234</v>
      </c>
    </row>
    <row r="115" spans="1:8" ht="15">
      <c r="A115" s="5">
        <v>4223</v>
      </c>
      <c r="B115" s="6">
        <v>291</v>
      </c>
      <c r="C115" s="7" t="s">
        <v>34</v>
      </c>
      <c r="D115" s="6">
        <f t="shared" si="2"/>
        <v>3</v>
      </c>
      <c r="E115" s="6">
        <v>2025</v>
      </c>
      <c r="F115" s="12">
        <v>0.4577640336156234</v>
      </c>
      <c r="H115" s="24">
        <f>Лист1!J117</f>
        <v>0.4577640336156234</v>
      </c>
    </row>
    <row r="116" spans="1:8" ht="15">
      <c r="A116" s="5">
        <v>4223</v>
      </c>
      <c r="B116" s="6">
        <v>291</v>
      </c>
      <c r="C116" s="7" t="s">
        <v>35</v>
      </c>
      <c r="D116" s="6">
        <f t="shared" si="2"/>
        <v>3</v>
      </c>
      <c r="E116" s="6">
        <v>2025</v>
      </c>
      <c r="F116" s="12">
        <v>0.45705432193559914</v>
      </c>
      <c r="H116" s="24">
        <f>Лист1!J118</f>
        <v>0.45705432193559914</v>
      </c>
    </row>
    <row r="117" spans="1:8" ht="15">
      <c r="A117" s="5">
        <v>4223</v>
      </c>
      <c r="B117" s="6">
        <v>291</v>
      </c>
      <c r="C117" s="7" t="s">
        <v>36</v>
      </c>
      <c r="D117" s="6">
        <f t="shared" si="2"/>
        <v>3</v>
      </c>
      <c r="E117" s="6">
        <v>2025</v>
      </c>
      <c r="F117" s="12">
        <v>0.38537344225315262</v>
      </c>
      <c r="H117" s="24">
        <f>Лист1!J119</f>
        <v>0.38537344225315262</v>
      </c>
    </row>
    <row r="118" spans="1:8" ht="15">
      <c r="A118" s="5">
        <v>4223</v>
      </c>
      <c r="B118" s="6">
        <v>291</v>
      </c>
      <c r="C118" s="7" t="s">
        <v>37</v>
      </c>
      <c r="D118" s="6">
        <f t="shared" si="2"/>
        <v>3</v>
      </c>
      <c r="E118" s="6">
        <v>2025</v>
      </c>
      <c r="F118" s="12">
        <v>0.83178208898838846</v>
      </c>
      <c r="H118" s="24">
        <f>Лист1!J120</f>
        <v>0.83178208898838846</v>
      </c>
    </row>
    <row r="119" spans="1:8" ht="15">
      <c r="A119" s="5">
        <v>4223</v>
      </c>
      <c r="B119" s="6">
        <v>291</v>
      </c>
      <c r="C119" s="7" t="s">
        <v>38</v>
      </c>
      <c r="D119" s="6">
        <f t="shared" si="2"/>
        <v>3</v>
      </c>
      <c r="E119" s="6">
        <v>2025</v>
      </c>
      <c r="F119" s="12">
        <v>0.63803080034177584</v>
      </c>
      <c r="H119" s="24">
        <f>Лист1!J121</f>
        <v>0.63803080034177584</v>
      </c>
    </row>
    <row r="120" spans="1:8" ht="15">
      <c r="A120" s="5">
        <v>4223</v>
      </c>
      <c r="B120" s="6">
        <v>291</v>
      </c>
      <c r="C120" s="7" t="s">
        <v>39</v>
      </c>
      <c r="D120" s="6">
        <f t="shared" si="2"/>
        <v>3</v>
      </c>
      <c r="E120" s="6">
        <v>2025</v>
      </c>
      <c r="F120" s="12">
        <v>0.44215037665509049</v>
      </c>
      <c r="H120" s="24">
        <f>Лист1!J122</f>
        <v>0.44215037665509049</v>
      </c>
    </row>
    <row r="121" spans="1:8" ht="15">
      <c r="A121" s="5">
        <v>4223</v>
      </c>
      <c r="B121" s="6">
        <v>291</v>
      </c>
      <c r="C121" s="7" t="s">
        <v>40</v>
      </c>
      <c r="D121" s="6">
        <f t="shared" si="2"/>
        <v>3</v>
      </c>
      <c r="E121" s="6">
        <v>2025</v>
      </c>
      <c r="F121" s="12">
        <v>0.45918345697567176</v>
      </c>
      <c r="H121" s="24">
        <f>Лист1!J123</f>
        <v>0.45918345697567176</v>
      </c>
    </row>
    <row r="122" spans="1:8" ht="15">
      <c r="A122" s="5">
        <v>4223</v>
      </c>
      <c r="B122" s="6">
        <v>291</v>
      </c>
      <c r="C122" s="7" t="s">
        <v>41</v>
      </c>
      <c r="D122" s="6">
        <f t="shared" si="2"/>
        <v>3</v>
      </c>
      <c r="E122" s="6">
        <v>2025</v>
      </c>
      <c r="F122" s="12">
        <v>0.45918345697567176</v>
      </c>
      <c r="H122" s="24">
        <f>Лист1!J124</f>
        <v>0.45918345697567176</v>
      </c>
    </row>
    <row r="123" spans="1:8" ht="15">
      <c r="A123" s="5">
        <v>4223</v>
      </c>
      <c r="B123" s="6">
        <v>291</v>
      </c>
      <c r="C123" s="7" t="s">
        <v>42</v>
      </c>
      <c r="D123" s="6">
        <f t="shared" si="2"/>
        <v>3</v>
      </c>
      <c r="E123" s="6">
        <v>2025</v>
      </c>
      <c r="F123" s="12">
        <v>0.28814294208983426</v>
      </c>
      <c r="H123" s="24">
        <f>Лист1!J125</f>
        <v>0.28814294208983426</v>
      </c>
    </row>
    <row r="124" spans="1:8" ht="15">
      <c r="A124" s="5">
        <v>4223</v>
      </c>
      <c r="B124" s="6">
        <v>291</v>
      </c>
      <c r="C124" s="7" t="s">
        <v>43</v>
      </c>
      <c r="D124" s="6">
        <f t="shared" si="2"/>
        <v>3</v>
      </c>
      <c r="E124" s="6">
        <v>2025</v>
      </c>
      <c r="F124" s="12">
        <v>0.4428600883351147</v>
      </c>
      <c r="H124" s="24">
        <f>Лист1!J126</f>
        <v>0.4428600883351147</v>
      </c>
    </row>
    <row r="125" spans="1:8" ht="15">
      <c r="A125" s="5">
        <v>4223</v>
      </c>
      <c r="B125" s="6">
        <v>291</v>
      </c>
      <c r="C125" s="7" t="s">
        <v>44</v>
      </c>
      <c r="D125" s="6">
        <f t="shared" si="2"/>
        <v>3</v>
      </c>
      <c r="E125" s="6">
        <v>2025</v>
      </c>
      <c r="F125" s="12">
        <v>0.63874051202179993</v>
      </c>
      <c r="H125" s="24">
        <f>Лист1!J127</f>
        <v>0.63874051202179993</v>
      </c>
    </row>
    <row r="126" spans="1:8" ht="15">
      <c r="A126" s="5">
        <v>4223</v>
      </c>
      <c r="B126" s="6">
        <v>291</v>
      </c>
      <c r="C126" s="21" t="s">
        <v>45</v>
      </c>
      <c r="D126" s="6">
        <f t="shared" si="2"/>
        <v>3</v>
      </c>
      <c r="E126" s="6">
        <v>2025</v>
      </c>
      <c r="F126" s="12">
        <v>0.64086964706187266</v>
      </c>
      <c r="H126" s="24">
        <f>Лист1!J128</f>
        <v>0.64086964706187266</v>
      </c>
    </row>
    <row r="127" spans="1:8" ht="15">
      <c r="A127" s="5">
        <v>4223</v>
      </c>
      <c r="B127" s="6">
        <v>291</v>
      </c>
      <c r="C127" s="22" t="s">
        <v>46</v>
      </c>
      <c r="D127" s="6">
        <f t="shared" si="2"/>
        <v>3</v>
      </c>
      <c r="E127" s="6">
        <v>2025</v>
      </c>
      <c r="F127" s="12">
        <v>0.44215037665509049</v>
      </c>
      <c r="H127" s="24">
        <f>Лист1!J129</f>
        <v>0.44215037665509049</v>
      </c>
    </row>
    <row r="128" spans="1:8" ht="15">
      <c r="A128" s="5">
        <v>4223</v>
      </c>
      <c r="B128" s="6">
        <v>291</v>
      </c>
      <c r="C128" s="23" t="s">
        <v>47</v>
      </c>
      <c r="D128" s="6">
        <f t="shared" si="2"/>
        <v>3</v>
      </c>
      <c r="E128" s="6">
        <v>2025</v>
      </c>
      <c r="F128" s="12">
        <v>0.45847374529564755</v>
      </c>
      <c r="H128" s="24">
        <f>Лист1!J130</f>
        <v>0.45847374529564755</v>
      </c>
    </row>
    <row r="129" spans="1:8" ht="15">
      <c r="A129" s="5">
        <v>4223</v>
      </c>
      <c r="B129" s="6">
        <v>291</v>
      </c>
      <c r="C129" s="23" t="s">
        <v>48</v>
      </c>
      <c r="D129" s="6">
        <f t="shared" si="2"/>
        <v>3</v>
      </c>
      <c r="E129" s="6">
        <v>2025</v>
      </c>
      <c r="F129" s="12">
        <v>0.45847374529564755</v>
      </c>
      <c r="H129" s="24">
        <f>Лист1!J131</f>
        <v>0.45847374529564755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2"/>
  <sheetViews>
    <sheetView topLeftCell="E1" zoomScale="80" zoomScaleNormal="80" workbookViewId="0">
      <selection activeCell="M147" sqref="M147"/>
    </sheetView>
  </sheetViews>
  <sheetFormatPr defaultRowHeight="15"/>
  <cols>
    <col min="1" max="2" width="9.140625" style="43"/>
    <col min="3" max="3" width="11.85546875" style="40" customWidth="1"/>
    <col min="4" max="4" width="10.7109375" style="43" customWidth="1"/>
    <col min="5" max="5" width="10.28515625" style="43" customWidth="1"/>
    <col min="6" max="6" width="12" style="43" customWidth="1"/>
    <col min="7" max="7" width="14.140625" style="43" customWidth="1"/>
    <col min="8" max="8" width="9.140625" style="43"/>
    <col min="9" max="9" width="15.42578125" style="99" customWidth="1"/>
    <col min="10" max="11" width="15.42578125" style="120" customWidth="1"/>
    <col min="12" max="12" width="18.42578125" style="91" customWidth="1"/>
    <col min="13" max="13" width="18.42578125" style="107" customWidth="1"/>
    <col min="14" max="14" width="19.85546875" style="92" customWidth="1"/>
    <col min="15" max="15" width="18.85546875" style="91" customWidth="1"/>
    <col min="16" max="16" width="18.85546875" style="107" customWidth="1"/>
    <col min="17" max="18" width="9.140625" style="43"/>
    <col min="21" max="21" width="12" customWidth="1"/>
  </cols>
  <sheetData>
    <row r="1" spans="1:22" ht="18.7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40"/>
      <c r="R1" s="140"/>
    </row>
    <row r="2" spans="1:22">
      <c r="A2" s="33"/>
      <c r="B2" s="33"/>
      <c r="C2" s="33"/>
      <c r="D2" s="33"/>
      <c r="E2" s="33"/>
      <c r="F2" s="41"/>
      <c r="G2" s="41"/>
      <c r="H2" s="41"/>
      <c r="I2" s="92"/>
      <c r="J2" s="42"/>
      <c r="K2" s="42"/>
      <c r="L2" s="85"/>
      <c r="M2" s="100"/>
      <c r="O2" s="85"/>
      <c r="P2" s="100"/>
      <c r="Q2" s="42"/>
    </row>
    <row r="3" spans="1:22" ht="14.1" customHeight="1" thickBot="1">
      <c r="A3" s="26" t="s">
        <v>1</v>
      </c>
      <c r="B3" s="26" t="s">
        <v>2</v>
      </c>
      <c r="C3" s="27" t="s">
        <v>60</v>
      </c>
      <c r="D3" s="26" t="s">
        <v>3</v>
      </c>
      <c r="E3" s="26" t="s">
        <v>4</v>
      </c>
      <c r="F3" s="28" t="s">
        <v>5</v>
      </c>
      <c r="G3" s="28" t="s">
        <v>6</v>
      </c>
      <c r="H3" s="29" t="s">
        <v>7</v>
      </c>
      <c r="I3" s="93" t="s">
        <v>8</v>
      </c>
      <c r="J3" s="132"/>
      <c r="K3" s="132"/>
      <c r="L3" s="86" t="s">
        <v>63</v>
      </c>
      <c r="M3" s="101" t="s">
        <v>64</v>
      </c>
      <c r="N3" s="108" t="s">
        <v>9</v>
      </c>
      <c r="O3" s="113" t="s">
        <v>62</v>
      </c>
      <c r="P3" s="121" t="s">
        <v>65</v>
      </c>
      <c r="Q3" s="31" t="s">
        <v>10</v>
      </c>
      <c r="R3" s="32" t="s">
        <v>11</v>
      </c>
    </row>
    <row r="4" spans="1:22" ht="14.1" customHeight="1">
      <c r="A4" s="44">
        <v>4223</v>
      </c>
      <c r="B4" s="45">
        <v>291</v>
      </c>
      <c r="C4" s="34">
        <v>21</v>
      </c>
      <c r="D4" s="45">
        <v>3</v>
      </c>
      <c r="E4" s="45">
        <v>2025</v>
      </c>
      <c r="F4" s="46" t="s">
        <v>61</v>
      </c>
      <c r="G4" s="46" t="s">
        <v>61</v>
      </c>
      <c r="H4" s="46">
        <f>Q4*($V$4/$V$5)</f>
        <v>0.40322038603339833</v>
      </c>
      <c r="I4" s="94">
        <f>Q4*($N$136-$N$138)/($N$139)</f>
        <v>-0.10690491203992383</v>
      </c>
      <c r="J4" s="119">
        <f>M4-I4</f>
        <v>-6.7531085435918459E-3</v>
      </c>
      <c r="K4" s="119">
        <f>L4+J4</f>
        <v>0</v>
      </c>
      <c r="L4" s="87">
        <f>Q4*(($O$136)/($N$141))</f>
        <v>6.7531085435918424E-3</v>
      </c>
      <c r="M4" s="102">
        <f>I4-L4</f>
        <v>-0.11365802058351568</v>
      </c>
      <c r="N4" s="94">
        <f t="shared" ref="N4:N35" si="0">H4+I4</f>
        <v>0.29631547399347447</v>
      </c>
      <c r="O4" s="87">
        <v>0.29631547399347402</v>
      </c>
      <c r="P4" s="102">
        <f>H4+M4</f>
        <v>0.28956236544988267</v>
      </c>
      <c r="Q4" s="127">
        <v>40.799999999999997</v>
      </c>
      <c r="R4" s="49" t="s">
        <v>12</v>
      </c>
      <c r="U4" s="17" t="s">
        <v>50</v>
      </c>
      <c r="V4" s="15">
        <f>SUM(H8,H10,H11,H12,H14,H15,H16,H17,H18,H20,H23,H24,H25,H27,H28,H29,H31,H32,H33,H34,H35,H37,H38,H39,H40,H43,H44,H45,H46,H48,H50,H51,H52,H53,H56,H58,H60,H61,H62,H63,H64,H65,H66,H67,H69,H72,H74,H77,H80,H85,H89,H90,H92,H93,H95,H96)</f>
        <v>27.341899999999995</v>
      </c>
    </row>
    <row r="5" spans="1:22" ht="14.1" customHeight="1" thickBot="1">
      <c r="A5" s="44">
        <v>4223</v>
      </c>
      <c r="B5" s="45">
        <v>291</v>
      </c>
      <c r="C5" s="34">
        <v>31</v>
      </c>
      <c r="D5" s="45">
        <f>D$4</f>
        <v>3</v>
      </c>
      <c r="E5" s="45">
        <f>$E$4</f>
        <v>2025</v>
      </c>
      <c r="F5" s="46" t="s">
        <v>61</v>
      </c>
      <c r="G5" s="46" t="s">
        <v>61</v>
      </c>
      <c r="H5" s="46">
        <f>Q5*($V$4/$V$5)</f>
        <v>0.34392327044025151</v>
      </c>
      <c r="I5" s="94">
        <f t="shared" ref="I5:I68" si="1">Q5*($N$136-$N$138)/($N$139)</f>
        <v>-9.11836014458174E-2</v>
      </c>
      <c r="J5" s="119">
        <f t="shared" ref="J5:J68" si="2">M5-I5</f>
        <v>-5.7600043460048073E-3</v>
      </c>
      <c r="K5" s="119">
        <f t="shared" ref="K5:K68" si="3">L5+J5</f>
        <v>0</v>
      </c>
      <c r="L5" s="87">
        <f t="shared" ref="L5:L30" si="4">Q5*(($O$136)/($N$141))</f>
        <v>5.7600043460048064E-3</v>
      </c>
      <c r="M5" s="102">
        <f t="shared" ref="M5:M9" si="5">I5-L5</f>
        <v>-9.6943605791822207E-2</v>
      </c>
      <c r="N5" s="94">
        <f t="shared" si="0"/>
        <v>0.25273966899443412</v>
      </c>
      <c r="O5" s="87">
        <v>0.25273966899443412</v>
      </c>
      <c r="P5" s="102">
        <f t="shared" ref="P5:P68" si="6">H5+M5</f>
        <v>0.2469796646484293</v>
      </c>
      <c r="Q5" s="127">
        <v>34.799999999999997</v>
      </c>
      <c r="R5" s="49" t="s">
        <v>12</v>
      </c>
      <c r="U5" s="18" t="s">
        <v>59</v>
      </c>
      <c r="V5" s="16">
        <f>SUM(Q8,Q10,Q11,Q12,Q14,Q15,Q16,Q17,Q18,Q20,Q23,Q24,Q25,Q27,Q28,Q29,Q31,Q32,Q33,Q34,Q35,Q37,Q38,Q39,Q40,Q43,Q44,Q45,Q46,Q48,Q50,Q51,Q52,Q53,Q56,Q58,Q60,Q61,Q62,Q63,Q64,Q65,Q66,Q67,Q69,Q72,Q74,Q77,Q80,Q85,Q89,Q90,Q92,Q93,Q95,Q96)</f>
        <v>2766.6</v>
      </c>
    </row>
    <row r="6" spans="1:22" ht="14.1" customHeight="1">
      <c r="A6" s="44">
        <v>4223</v>
      </c>
      <c r="B6" s="45">
        <v>291</v>
      </c>
      <c r="C6" s="34">
        <v>71</v>
      </c>
      <c r="D6" s="45">
        <f t="shared" ref="D6:D72" si="7">D$4</f>
        <v>3</v>
      </c>
      <c r="E6" s="45">
        <f t="shared" ref="E6:E72" si="8">$E$4</f>
        <v>2025</v>
      </c>
      <c r="F6" s="46" t="s">
        <v>61</v>
      </c>
      <c r="G6" s="46" t="s">
        <v>61</v>
      </c>
      <c r="H6" s="46">
        <f t="shared" ref="H6:H9" si="9">Q6*($V$4/$V$5)</f>
        <v>0.34392327044025151</v>
      </c>
      <c r="I6" s="94">
        <f t="shared" si="1"/>
        <v>-9.11836014458174E-2</v>
      </c>
      <c r="J6" s="119">
        <f t="shared" si="2"/>
        <v>-5.7600043460048073E-3</v>
      </c>
      <c r="K6" s="119">
        <f t="shared" si="3"/>
        <v>0</v>
      </c>
      <c r="L6" s="87">
        <f t="shared" si="4"/>
        <v>5.7600043460048064E-3</v>
      </c>
      <c r="M6" s="102">
        <f t="shared" si="5"/>
        <v>-9.6943605791822207E-2</v>
      </c>
      <c r="N6" s="94">
        <f t="shared" si="0"/>
        <v>0.25273966899443412</v>
      </c>
      <c r="O6" s="87">
        <v>0.25273966899443412</v>
      </c>
      <c r="P6" s="102">
        <f t="shared" si="6"/>
        <v>0.2469796646484293</v>
      </c>
      <c r="Q6" s="127">
        <v>34.799999999999997</v>
      </c>
      <c r="R6" s="49" t="s">
        <v>12</v>
      </c>
    </row>
    <row r="7" spans="1:22" ht="14.1" customHeight="1">
      <c r="A7" s="44">
        <v>4223</v>
      </c>
      <c r="B7" s="45">
        <v>291</v>
      </c>
      <c r="C7" s="34">
        <v>81</v>
      </c>
      <c r="D7" s="45">
        <f t="shared" si="7"/>
        <v>3</v>
      </c>
      <c r="E7" s="45">
        <f t="shared" si="8"/>
        <v>2025</v>
      </c>
      <c r="F7" s="46" t="s">
        <v>61</v>
      </c>
      <c r="G7" s="46" t="s">
        <v>61</v>
      </c>
      <c r="H7" s="46">
        <f t="shared" si="9"/>
        <v>0.34392327044025151</v>
      </c>
      <c r="I7" s="94">
        <f t="shared" si="1"/>
        <v>-9.11836014458174E-2</v>
      </c>
      <c r="J7" s="119">
        <f t="shared" si="2"/>
        <v>-5.7600043460048073E-3</v>
      </c>
      <c r="K7" s="119">
        <f t="shared" si="3"/>
        <v>0</v>
      </c>
      <c r="L7" s="87">
        <f t="shared" si="4"/>
        <v>5.7600043460048064E-3</v>
      </c>
      <c r="M7" s="102">
        <f t="shared" si="5"/>
        <v>-9.6943605791822207E-2</v>
      </c>
      <c r="N7" s="94">
        <f t="shared" si="0"/>
        <v>0.25273966899443412</v>
      </c>
      <c r="O7" s="87">
        <v>0.25273966899443412</v>
      </c>
      <c r="P7" s="102">
        <f t="shared" si="6"/>
        <v>0.2469796646484293</v>
      </c>
      <c r="Q7" s="127">
        <v>34.799999999999997</v>
      </c>
      <c r="R7" s="49" t="s">
        <v>12</v>
      </c>
    </row>
    <row r="8" spans="1:22" ht="14.1" customHeight="1">
      <c r="A8" s="44">
        <v>4223</v>
      </c>
      <c r="B8" s="45">
        <v>291</v>
      </c>
      <c r="C8" s="34">
        <v>91</v>
      </c>
      <c r="D8" s="45">
        <f t="shared" si="7"/>
        <v>3</v>
      </c>
      <c r="E8" s="45">
        <f t="shared" si="8"/>
        <v>2025</v>
      </c>
      <c r="F8" s="46">
        <v>1.4470000000000001</v>
      </c>
      <c r="G8" s="46">
        <v>2.1875</v>
      </c>
      <c r="H8" s="46">
        <f>G8-F8</f>
        <v>0.74049999999999994</v>
      </c>
      <c r="I8" s="94">
        <f t="shared" si="1"/>
        <v>-0.1692661107298794</v>
      </c>
      <c r="J8" s="119">
        <f t="shared" si="2"/>
        <v>-1.0692421860687085E-2</v>
      </c>
      <c r="K8" s="119">
        <f t="shared" si="3"/>
        <v>0</v>
      </c>
      <c r="L8" s="87">
        <f t="shared" si="4"/>
        <v>1.0692421860687083E-2</v>
      </c>
      <c r="M8" s="102">
        <f t="shared" si="5"/>
        <v>-0.17995853259056649</v>
      </c>
      <c r="N8" s="94">
        <f t="shared" si="0"/>
        <v>0.57123388927012053</v>
      </c>
      <c r="O8" s="87">
        <v>0.57123388927012053</v>
      </c>
      <c r="P8" s="102">
        <f t="shared" si="6"/>
        <v>0.56054146740943345</v>
      </c>
      <c r="Q8" s="127">
        <v>64.599999999999994</v>
      </c>
      <c r="R8" s="49" t="s">
        <v>13</v>
      </c>
    </row>
    <row r="9" spans="1:22" ht="14.1" customHeight="1">
      <c r="A9" s="44">
        <v>4223</v>
      </c>
      <c r="B9" s="45">
        <v>291</v>
      </c>
      <c r="C9" s="34">
        <v>101</v>
      </c>
      <c r="D9" s="45">
        <f t="shared" si="7"/>
        <v>3</v>
      </c>
      <c r="E9" s="45">
        <f t="shared" si="8"/>
        <v>2025</v>
      </c>
      <c r="F9" s="46" t="s">
        <v>61</v>
      </c>
      <c r="G9" s="46" t="s">
        <v>61</v>
      </c>
      <c r="H9" s="46">
        <f t="shared" si="9"/>
        <v>0.53762718137786447</v>
      </c>
      <c r="I9" s="94">
        <f t="shared" si="1"/>
        <v>-0.14253988271989845</v>
      </c>
      <c r="J9" s="119">
        <f t="shared" si="2"/>
        <v>-9.0041447247891371E-3</v>
      </c>
      <c r="K9" s="119">
        <f>L9+J9</f>
        <v>-1.3877787807814457E-17</v>
      </c>
      <c r="L9" s="87">
        <f t="shared" si="4"/>
        <v>9.0041447247891232E-3</v>
      </c>
      <c r="M9" s="102">
        <f t="shared" si="5"/>
        <v>-0.15154402744468759</v>
      </c>
      <c r="N9" s="94">
        <f t="shared" si="0"/>
        <v>0.39508729865796599</v>
      </c>
      <c r="O9" s="87">
        <v>0.39508729865796599</v>
      </c>
      <c r="P9" s="102">
        <f t="shared" si="6"/>
        <v>0.38608315393317688</v>
      </c>
      <c r="Q9" s="127">
        <v>54.4</v>
      </c>
      <c r="R9" s="49" t="s">
        <v>12</v>
      </c>
    </row>
    <row r="10" spans="1:22" ht="14.1" customHeight="1">
      <c r="A10" s="44">
        <v>4223</v>
      </c>
      <c r="B10" s="45">
        <v>291</v>
      </c>
      <c r="C10" s="34">
        <v>121</v>
      </c>
      <c r="D10" s="45">
        <f t="shared" si="7"/>
        <v>3</v>
      </c>
      <c r="E10" s="45">
        <f t="shared" si="8"/>
        <v>2025</v>
      </c>
      <c r="F10" s="46">
        <v>0.17430000000000001</v>
      </c>
      <c r="G10" s="46">
        <v>0.17430000000000001</v>
      </c>
      <c r="H10" s="46">
        <f t="shared" ref="H10:H72" si="10">G10-F10</f>
        <v>0</v>
      </c>
      <c r="I10" s="94">
        <f t="shared" si="1"/>
        <v>-9.11836014458174E-2</v>
      </c>
      <c r="J10" s="119">
        <f t="shared" si="2"/>
        <v>9.11836014458174E-2</v>
      </c>
      <c r="K10" s="119">
        <f t="shared" si="3"/>
        <v>9.11836014458174E-2</v>
      </c>
      <c r="L10" s="102">
        <f>I10-N10</f>
        <v>0</v>
      </c>
      <c r="M10" s="102">
        <v>0</v>
      </c>
      <c r="N10" s="94">
        <f t="shared" si="0"/>
        <v>-9.11836014458174E-2</v>
      </c>
      <c r="O10" s="87">
        <f>H10+L10</f>
        <v>0</v>
      </c>
      <c r="P10" s="102">
        <f t="shared" si="6"/>
        <v>0</v>
      </c>
      <c r="Q10" s="127">
        <v>34.799999999999997</v>
      </c>
      <c r="R10" s="49" t="s">
        <v>13</v>
      </c>
    </row>
    <row r="11" spans="1:22" ht="14.1" customHeight="1">
      <c r="A11" s="44">
        <v>4223</v>
      </c>
      <c r="B11" s="45">
        <v>291</v>
      </c>
      <c r="C11" s="34">
        <v>131</v>
      </c>
      <c r="D11" s="45">
        <f t="shared" si="7"/>
        <v>3</v>
      </c>
      <c r="E11" s="45">
        <f t="shared" si="8"/>
        <v>2025</v>
      </c>
      <c r="F11" s="46">
        <v>1.8191999999999999</v>
      </c>
      <c r="G11" s="46">
        <v>2.2183999999999999</v>
      </c>
      <c r="H11" s="46">
        <f t="shared" si="10"/>
        <v>0.3992</v>
      </c>
      <c r="I11" s="94">
        <f t="shared" si="1"/>
        <v>-9.11836014458174E-2</v>
      </c>
      <c r="J11" s="119">
        <f t="shared" si="2"/>
        <v>-5.7600043460048073E-3</v>
      </c>
      <c r="K11" s="119">
        <f t="shared" si="3"/>
        <v>0</v>
      </c>
      <c r="L11" s="87">
        <f t="shared" si="4"/>
        <v>5.7600043460048064E-3</v>
      </c>
      <c r="M11" s="102">
        <f>I11-L11</f>
        <v>-9.6943605791822207E-2</v>
      </c>
      <c r="N11" s="94">
        <f t="shared" si="0"/>
        <v>0.30801639855418261</v>
      </c>
      <c r="O11" s="87">
        <v>0.30801639855418261</v>
      </c>
      <c r="P11" s="102">
        <f t="shared" si="6"/>
        <v>0.30225639420817779</v>
      </c>
      <c r="Q11" s="127">
        <v>34.799999999999997</v>
      </c>
      <c r="R11" s="49" t="s">
        <v>13</v>
      </c>
    </row>
    <row r="12" spans="1:22" ht="14.1" customHeight="1">
      <c r="A12" s="44">
        <v>4223</v>
      </c>
      <c r="B12" s="45">
        <v>291</v>
      </c>
      <c r="C12" s="34">
        <v>141</v>
      </c>
      <c r="D12" s="45">
        <f t="shared" si="7"/>
        <v>3</v>
      </c>
      <c r="E12" s="45">
        <f t="shared" si="8"/>
        <v>2025</v>
      </c>
      <c r="F12" s="46">
        <v>3.8346</v>
      </c>
      <c r="G12" s="46">
        <v>4.4638</v>
      </c>
      <c r="H12" s="46">
        <f t="shared" si="10"/>
        <v>0.62919999999999998</v>
      </c>
      <c r="I12" s="94">
        <f t="shared" si="1"/>
        <v>-0.1692661107298794</v>
      </c>
      <c r="J12" s="119">
        <f t="shared" si="2"/>
        <v>-1.0692421860687085E-2</v>
      </c>
      <c r="K12" s="119">
        <f t="shared" si="3"/>
        <v>0</v>
      </c>
      <c r="L12" s="87">
        <f t="shared" si="4"/>
        <v>1.0692421860687083E-2</v>
      </c>
      <c r="M12" s="102">
        <f t="shared" ref="M12:M16" si="11">I12-L12</f>
        <v>-0.17995853259056649</v>
      </c>
      <c r="N12" s="94">
        <f t="shared" si="0"/>
        <v>0.45993388927012058</v>
      </c>
      <c r="O12" s="87">
        <v>0.45993388927012058</v>
      </c>
      <c r="P12" s="102">
        <f t="shared" si="6"/>
        <v>0.44924146740943349</v>
      </c>
      <c r="Q12" s="127">
        <v>64.599999999999994</v>
      </c>
      <c r="R12" s="49" t="s">
        <v>13</v>
      </c>
    </row>
    <row r="13" spans="1:22" ht="14.1" customHeight="1">
      <c r="A13" s="44">
        <v>4223</v>
      </c>
      <c r="B13" s="45">
        <v>291</v>
      </c>
      <c r="C13" s="34">
        <v>151</v>
      </c>
      <c r="D13" s="45">
        <f t="shared" si="7"/>
        <v>3</v>
      </c>
      <c r="E13" s="45">
        <f t="shared" si="8"/>
        <v>2025</v>
      </c>
      <c r="F13" s="46" t="s">
        <v>61</v>
      </c>
      <c r="G13" s="46" t="s">
        <v>61</v>
      </c>
      <c r="H13" s="46">
        <f>Q13*($V$4/$V$5)</f>
        <v>0.53762718137786447</v>
      </c>
      <c r="I13" s="94">
        <f t="shared" si="1"/>
        <v>-0.14253988271989845</v>
      </c>
      <c r="J13" s="119">
        <f t="shared" si="2"/>
        <v>-9.0041447247891371E-3</v>
      </c>
      <c r="K13" s="119">
        <f t="shared" si="3"/>
        <v>-1.3877787807814457E-17</v>
      </c>
      <c r="L13" s="87">
        <f t="shared" si="4"/>
        <v>9.0041447247891232E-3</v>
      </c>
      <c r="M13" s="102">
        <f t="shared" si="11"/>
        <v>-0.15154402744468759</v>
      </c>
      <c r="N13" s="94">
        <f t="shared" si="0"/>
        <v>0.39508729865796599</v>
      </c>
      <c r="O13" s="87">
        <v>0.39508729865796599</v>
      </c>
      <c r="P13" s="102">
        <f t="shared" si="6"/>
        <v>0.38608315393317688</v>
      </c>
      <c r="Q13" s="127">
        <v>54.4</v>
      </c>
      <c r="R13" s="49" t="s">
        <v>12</v>
      </c>
    </row>
    <row r="14" spans="1:22" ht="14.1" customHeight="1">
      <c r="A14" s="44">
        <v>4223</v>
      </c>
      <c r="B14" s="45">
        <v>291</v>
      </c>
      <c r="C14" s="34">
        <v>161</v>
      </c>
      <c r="D14" s="45">
        <f t="shared" si="7"/>
        <v>3</v>
      </c>
      <c r="E14" s="45">
        <f t="shared" si="8"/>
        <v>2025</v>
      </c>
      <c r="F14" s="46">
        <v>2.5205000000000002</v>
      </c>
      <c r="G14" s="46">
        <v>3.1084999999999998</v>
      </c>
      <c r="H14" s="46">
        <f t="shared" si="10"/>
        <v>0.58799999999999963</v>
      </c>
      <c r="I14" s="94">
        <f t="shared" si="1"/>
        <v>-0.10690491203992383</v>
      </c>
      <c r="J14" s="119">
        <f t="shared" si="2"/>
        <v>-6.7531085435918459E-3</v>
      </c>
      <c r="K14" s="119">
        <f t="shared" si="3"/>
        <v>0</v>
      </c>
      <c r="L14" s="87">
        <f t="shared" si="4"/>
        <v>6.7531085435918424E-3</v>
      </c>
      <c r="M14" s="102">
        <f t="shared" si="11"/>
        <v>-0.11365802058351568</v>
      </c>
      <c r="N14" s="94">
        <f t="shared" si="0"/>
        <v>0.48109508796007583</v>
      </c>
      <c r="O14" s="87">
        <v>0.48109508796007583</v>
      </c>
      <c r="P14" s="102">
        <f t="shared" si="6"/>
        <v>0.47434197941648393</v>
      </c>
      <c r="Q14" s="127">
        <v>40.799999999999997</v>
      </c>
      <c r="R14" s="49" t="s">
        <v>13</v>
      </c>
    </row>
    <row r="15" spans="1:22" ht="14.1" customHeight="1">
      <c r="A15" s="44">
        <v>4223</v>
      </c>
      <c r="B15" s="45">
        <v>291</v>
      </c>
      <c r="C15" s="34">
        <v>171</v>
      </c>
      <c r="D15" s="45">
        <f t="shared" si="7"/>
        <v>3</v>
      </c>
      <c r="E15" s="45">
        <f t="shared" si="8"/>
        <v>2025</v>
      </c>
      <c r="F15" s="46">
        <v>1.9845999999999999</v>
      </c>
      <c r="G15" s="46">
        <v>2.4817999999999998</v>
      </c>
      <c r="H15" s="46">
        <f t="shared" si="10"/>
        <v>0.49719999999999986</v>
      </c>
      <c r="I15" s="94">
        <f t="shared" si="1"/>
        <v>-9.0659557759347184E-2</v>
      </c>
      <c r="J15" s="119">
        <f t="shared" si="2"/>
        <v>-5.7269008727519055E-3</v>
      </c>
      <c r="K15" s="119">
        <f t="shared" si="3"/>
        <v>0</v>
      </c>
      <c r="L15" s="87">
        <f t="shared" si="4"/>
        <v>5.7269008727519064E-3</v>
      </c>
      <c r="M15" s="102">
        <f t="shared" si="11"/>
        <v>-9.638645863209909E-2</v>
      </c>
      <c r="N15" s="94">
        <f t="shared" si="0"/>
        <v>0.40654044224065267</v>
      </c>
      <c r="O15" s="87">
        <v>0.40654044224065267</v>
      </c>
      <c r="P15" s="102">
        <f t="shared" si="6"/>
        <v>0.40081354136790076</v>
      </c>
      <c r="Q15" s="127">
        <v>34.6</v>
      </c>
      <c r="R15" s="49" t="s">
        <v>13</v>
      </c>
    </row>
    <row r="16" spans="1:22" ht="14.1" customHeight="1">
      <c r="A16" s="44">
        <v>4223</v>
      </c>
      <c r="B16" s="45">
        <v>291</v>
      </c>
      <c r="C16" s="34">
        <v>191</v>
      </c>
      <c r="D16" s="45">
        <f t="shared" si="7"/>
        <v>3</v>
      </c>
      <c r="E16" s="45">
        <f t="shared" si="8"/>
        <v>2025</v>
      </c>
      <c r="F16" s="46">
        <v>4.2035</v>
      </c>
      <c r="G16" s="46">
        <v>5.0216000000000003</v>
      </c>
      <c r="H16" s="46">
        <f t="shared" si="10"/>
        <v>0.81810000000000027</v>
      </c>
      <c r="I16" s="94">
        <f t="shared" si="1"/>
        <v>-0.16900408888664431</v>
      </c>
      <c r="J16" s="119">
        <f t="shared" si="2"/>
        <v>-1.0675870124060627E-2</v>
      </c>
      <c r="K16" s="119">
        <f t="shared" si="3"/>
        <v>0</v>
      </c>
      <c r="L16" s="87">
        <f t="shared" si="4"/>
        <v>1.0675870124060634E-2</v>
      </c>
      <c r="M16" s="102">
        <f t="shared" si="11"/>
        <v>-0.17967995901070494</v>
      </c>
      <c r="N16" s="94">
        <f t="shared" si="0"/>
        <v>0.64909591111335596</v>
      </c>
      <c r="O16" s="87">
        <v>0.64909591111335596</v>
      </c>
      <c r="P16" s="102">
        <f t="shared" si="6"/>
        <v>0.63842004098929528</v>
      </c>
      <c r="Q16" s="127">
        <v>64.5</v>
      </c>
      <c r="R16" s="49" t="s">
        <v>13</v>
      </c>
    </row>
    <row r="17" spans="1:18" ht="14.1" customHeight="1">
      <c r="A17" s="44">
        <v>4223</v>
      </c>
      <c r="B17" s="45">
        <v>291</v>
      </c>
      <c r="C17" s="34">
        <v>201</v>
      </c>
      <c r="D17" s="45">
        <f t="shared" si="7"/>
        <v>3</v>
      </c>
      <c r="E17" s="45">
        <f t="shared" si="8"/>
        <v>2025</v>
      </c>
      <c r="F17" s="46">
        <v>2.133</v>
      </c>
      <c r="G17" s="46">
        <v>2.133</v>
      </c>
      <c r="H17" s="46">
        <f t="shared" si="10"/>
        <v>0</v>
      </c>
      <c r="I17" s="94">
        <f t="shared" si="1"/>
        <v>-0.14280190456313357</v>
      </c>
      <c r="J17" s="119">
        <f t="shared" si="2"/>
        <v>0.14280190456313357</v>
      </c>
      <c r="K17" s="119">
        <f t="shared" si="3"/>
        <v>0.14280190456313357</v>
      </c>
      <c r="L17" s="102">
        <f>I17-N17</f>
        <v>0</v>
      </c>
      <c r="M17" s="102">
        <v>0</v>
      </c>
      <c r="N17" s="94">
        <f t="shared" si="0"/>
        <v>-0.14280190456313357</v>
      </c>
      <c r="O17" s="87">
        <f>H17+L17</f>
        <v>0</v>
      </c>
      <c r="P17" s="102">
        <f t="shared" si="6"/>
        <v>0</v>
      </c>
      <c r="Q17" s="127">
        <v>54.5</v>
      </c>
      <c r="R17" s="49" t="s">
        <v>13</v>
      </c>
    </row>
    <row r="18" spans="1:18" ht="14.1" customHeight="1">
      <c r="A18" s="44">
        <v>4223</v>
      </c>
      <c r="B18" s="45">
        <v>291</v>
      </c>
      <c r="C18" s="34">
        <v>211</v>
      </c>
      <c r="D18" s="45">
        <f t="shared" si="7"/>
        <v>3</v>
      </c>
      <c r="E18" s="45">
        <f t="shared" si="8"/>
        <v>2025</v>
      </c>
      <c r="F18" s="46">
        <v>1.0307999999999999</v>
      </c>
      <c r="G18" s="46">
        <v>1.2939000000000001</v>
      </c>
      <c r="H18" s="46">
        <f t="shared" si="10"/>
        <v>0.26310000000000011</v>
      </c>
      <c r="I18" s="94">
        <f t="shared" si="1"/>
        <v>-0.10611884651021852</v>
      </c>
      <c r="J18" s="119">
        <f t="shared" si="2"/>
        <v>-6.7034533337124863E-3</v>
      </c>
      <c r="K18" s="119">
        <f t="shared" si="3"/>
        <v>0</v>
      </c>
      <c r="L18" s="87">
        <f t="shared" si="4"/>
        <v>6.7034533337124915E-3</v>
      </c>
      <c r="M18" s="102">
        <f>I18-L18</f>
        <v>-0.11282229984393101</v>
      </c>
      <c r="N18" s="94">
        <f t="shared" si="0"/>
        <v>0.15698115348978159</v>
      </c>
      <c r="O18" s="87">
        <v>0.15698115348978159</v>
      </c>
      <c r="P18" s="102">
        <f t="shared" si="6"/>
        <v>0.15027770015606912</v>
      </c>
      <c r="Q18" s="127">
        <v>40.5</v>
      </c>
      <c r="R18" s="49" t="s">
        <v>13</v>
      </c>
    </row>
    <row r="19" spans="1:18" ht="14.1" customHeight="1">
      <c r="A19" s="44">
        <v>4223</v>
      </c>
      <c r="B19" s="45">
        <v>291</v>
      </c>
      <c r="C19" s="34">
        <v>221</v>
      </c>
      <c r="D19" s="45">
        <f t="shared" si="7"/>
        <v>3</v>
      </c>
      <c r="E19" s="45">
        <f t="shared" si="8"/>
        <v>2025</v>
      </c>
      <c r="F19" s="46" t="s">
        <v>61</v>
      </c>
      <c r="G19" s="46" t="s">
        <v>61</v>
      </c>
      <c r="H19" s="46">
        <f>Q19*($V$4/$V$5)</f>
        <v>0.34392327044025151</v>
      </c>
      <c r="I19" s="94">
        <f t="shared" si="1"/>
        <v>-9.11836014458174E-2</v>
      </c>
      <c r="J19" s="119">
        <f t="shared" si="2"/>
        <v>-5.7600043460048073E-3</v>
      </c>
      <c r="K19" s="119">
        <f t="shared" si="3"/>
        <v>0</v>
      </c>
      <c r="L19" s="87">
        <f t="shared" si="4"/>
        <v>5.7600043460048064E-3</v>
      </c>
      <c r="M19" s="102">
        <f t="shared" ref="M19:M23" si="12">I19-L19</f>
        <v>-9.6943605791822207E-2</v>
      </c>
      <c r="N19" s="94">
        <f t="shared" si="0"/>
        <v>0.25273966899443412</v>
      </c>
      <c r="O19" s="87">
        <v>0.25273966899443412</v>
      </c>
      <c r="P19" s="102">
        <f t="shared" si="6"/>
        <v>0.2469796646484293</v>
      </c>
      <c r="Q19" s="127">
        <v>34.799999999999997</v>
      </c>
      <c r="R19" s="49" t="s">
        <v>12</v>
      </c>
    </row>
    <row r="20" spans="1:18" ht="14.1" customHeight="1">
      <c r="A20" s="44">
        <v>4223</v>
      </c>
      <c r="B20" s="45">
        <v>291</v>
      </c>
      <c r="C20" s="34">
        <v>231</v>
      </c>
      <c r="D20" s="45">
        <f t="shared" si="7"/>
        <v>3</v>
      </c>
      <c r="E20" s="45">
        <f t="shared" si="8"/>
        <v>2025</v>
      </c>
      <c r="F20" s="46">
        <v>1.3391</v>
      </c>
      <c r="G20" s="46">
        <v>1.6101000000000001</v>
      </c>
      <c r="H20" s="46">
        <f t="shared" si="10"/>
        <v>0.27100000000000013</v>
      </c>
      <c r="I20" s="94">
        <f t="shared" si="1"/>
        <v>-9.11836014458174E-2</v>
      </c>
      <c r="J20" s="119">
        <f t="shared" si="2"/>
        <v>-5.7600043460048073E-3</v>
      </c>
      <c r="K20" s="119">
        <f t="shared" si="3"/>
        <v>0</v>
      </c>
      <c r="L20" s="87">
        <f t="shared" si="4"/>
        <v>5.7600043460048064E-3</v>
      </c>
      <c r="M20" s="102">
        <f t="shared" si="12"/>
        <v>-9.6943605791822207E-2</v>
      </c>
      <c r="N20" s="94">
        <f t="shared" si="0"/>
        <v>0.17981639855418274</v>
      </c>
      <c r="O20" s="87">
        <v>0.17981639855418274</v>
      </c>
      <c r="P20" s="102">
        <f t="shared" si="6"/>
        <v>0.17405639420817792</v>
      </c>
      <c r="Q20" s="127">
        <v>34.799999999999997</v>
      </c>
      <c r="R20" s="49" t="s">
        <v>13</v>
      </c>
    </row>
    <row r="21" spans="1:18" ht="14.1" customHeight="1">
      <c r="A21" s="44">
        <v>4223</v>
      </c>
      <c r="B21" s="45">
        <v>291</v>
      </c>
      <c r="C21" s="34">
        <v>251</v>
      </c>
      <c r="D21" s="45">
        <f t="shared" si="7"/>
        <v>3</v>
      </c>
      <c r="E21" s="45">
        <f t="shared" si="8"/>
        <v>2025</v>
      </c>
      <c r="F21" s="46" t="s">
        <v>61</v>
      </c>
      <c r="G21" s="46" t="s">
        <v>61</v>
      </c>
      <c r="H21" s="46">
        <f>Q21*($V$4/$V$5)</f>
        <v>0.53663889611797866</v>
      </c>
      <c r="I21" s="94">
        <f t="shared" si="1"/>
        <v>-0.14227786087666333</v>
      </c>
      <c r="J21" s="119">
        <f t="shared" si="2"/>
        <v>-8.9875929881626793E-3</v>
      </c>
      <c r="K21" s="119">
        <f t="shared" si="3"/>
        <v>0</v>
      </c>
      <c r="L21" s="87">
        <f t="shared" si="4"/>
        <v>8.9875929881626723E-3</v>
      </c>
      <c r="M21" s="102">
        <f t="shared" si="12"/>
        <v>-0.15126545386482601</v>
      </c>
      <c r="N21" s="94">
        <f t="shared" si="0"/>
        <v>0.39436103524131533</v>
      </c>
      <c r="O21" s="87">
        <v>0.39436103524131533</v>
      </c>
      <c r="P21" s="102">
        <f t="shared" si="6"/>
        <v>0.38537344225315262</v>
      </c>
      <c r="Q21" s="127">
        <v>54.3</v>
      </c>
      <c r="R21" s="49" t="s">
        <v>12</v>
      </c>
    </row>
    <row r="22" spans="1:18" ht="14.1" customHeight="1">
      <c r="A22" s="44">
        <v>4223</v>
      </c>
      <c r="B22" s="45">
        <v>291</v>
      </c>
      <c r="C22" s="34">
        <v>281</v>
      </c>
      <c r="D22" s="45">
        <f t="shared" si="7"/>
        <v>3</v>
      </c>
      <c r="E22" s="45">
        <f t="shared" si="8"/>
        <v>2025</v>
      </c>
      <c r="F22" s="46" t="s">
        <v>61</v>
      </c>
      <c r="G22" s="46" t="s">
        <v>61</v>
      </c>
      <c r="H22" s="46">
        <f>Q22*($V$4/$V$5)</f>
        <v>0.3429349851803658</v>
      </c>
      <c r="I22" s="94">
        <f t="shared" si="1"/>
        <v>-9.0921579602582292E-2</v>
      </c>
      <c r="J22" s="119">
        <f t="shared" si="2"/>
        <v>-5.7434526093783633E-3</v>
      </c>
      <c r="K22" s="119">
        <f t="shared" si="3"/>
        <v>0</v>
      </c>
      <c r="L22" s="87">
        <f t="shared" si="4"/>
        <v>5.7434526093783573E-3</v>
      </c>
      <c r="M22" s="102">
        <f t="shared" si="12"/>
        <v>-9.6665032211960655E-2</v>
      </c>
      <c r="N22" s="94">
        <f t="shared" si="0"/>
        <v>0.25201340557778351</v>
      </c>
      <c r="O22" s="87">
        <v>0.25201340557778351</v>
      </c>
      <c r="P22" s="102">
        <f t="shared" si="6"/>
        <v>0.24626995296840515</v>
      </c>
      <c r="Q22" s="127">
        <v>34.700000000000003</v>
      </c>
      <c r="R22" s="49" t="s">
        <v>12</v>
      </c>
    </row>
    <row r="23" spans="1:18" ht="14.1" customHeight="1">
      <c r="A23" s="44">
        <v>4223</v>
      </c>
      <c r="B23" s="45">
        <v>291</v>
      </c>
      <c r="C23" s="34">
        <v>291</v>
      </c>
      <c r="D23" s="45">
        <f t="shared" si="7"/>
        <v>3</v>
      </c>
      <c r="E23" s="45">
        <f t="shared" si="8"/>
        <v>2025</v>
      </c>
      <c r="F23" s="46">
        <v>4.3239999999999998</v>
      </c>
      <c r="G23" s="46">
        <v>5.0956000000000001</v>
      </c>
      <c r="H23" s="46">
        <f t="shared" si="10"/>
        <v>0.77160000000000029</v>
      </c>
      <c r="I23" s="94">
        <f t="shared" si="1"/>
        <v>-0.16900408888664431</v>
      </c>
      <c r="J23" s="119">
        <f t="shared" si="2"/>
        <v>-1.0675870124060627E-2</v>
      </c>
      <c r="K23" s="119">
        <f t="shared" si="3"/>
        <v>0</v>
      </c>
      <c r="L23" s="87">
        <f t="shared" si="4"/>
        <v>1.0675870124060634E-2</v>
      </c>
      <c r="M23" s="102">
        <f t="shared" si="12"/>
        <v>-0.17967995901070494</v>
      </c>
      <c r="N23" s="94">
        <f t="shared" si="0"/>
        <v>0.60259591111335598</v>
      </c>
      <c r="O23" s="87">
        <v>0.60259591111335598</v>
      </c>
      <c r="P23" s="102">
        <f t="shared" si="6"/>
        <v>0.59192004098929529</v>
      </c>
      <c r="Q23" s="127">
        <v>64.5</v>
      </c>
      <c r="R23" s="49" t="s">
        <v>13</v>
      </c>
    </row>
    <row r="24" spans="1:18" ht="14.1" customHeight="1">
      <c r="A24" s="44">
        <v>4223</v>
      </c>
      <c r="B24" s="45">
        <v>291</v>
      </c>
      <c r="C24" s="34">
        <v>311</v>
      </c>
      <c r="D24" s="45">
        <f t="shared" si="7"/>
        <v>3</v>
      </c>
      <c r="E24" s="45">
        <f t="shared" si="8"/>
        <v>2025</v>
      </c>
      <c r="F24" s="46">
        <v>1.8165</v>
      </c>
      <c r="G24" s="46">
        <v>1.8798999999999999</v>
      </c>
      <c r="H24" s="46">
        <f t="shared" si="10"/>
        <v>6.3399999999999901E-2</v>
      </c>
      <c r="I24" s="94">
        <f t="shared" si="1"/>
        <v>-0.10611884651021852</v>
      </c>
      <c r="J24" s="119">
        <f t="shared" si="2"/>
        <v>4.2718846510218622E-2</v>
      </c>
      <c r="K24" s="119">
        <f>L24+J24</f>
        <v>-2.0681153489781279E-2</v>
      </c>
      <c r="L24" s="102">
        <f>I24-N24</f>
        <v>-6.3399999999999901E-2</v>
      </c>
      <c r="M24" s="102">
        <f>L24</f>
        <v>-6.3399999999999901E-2</v>
      </c>
      <c r="N24" s="94">
        <f t="shared" si="0"/>
        <v>-4.2718846510218622E-2</v>
      </c>
      <c r="O24" s="87">
        <f>L24+H24</f>
        <v>0</v>
      </c>
      <c r="P24" s="102">
        <f t="shared" si="6"/>
        <v>0</v>
      </c>
      <c r="Q24" s="127">
        <v>40.5</v>
      </c>
      <c r="R24" s="49" t="s">
        <v>13</v>
      </c>
    </row>
    <row r="25" spans="1:18" ht="14.1" customHeight="1">
      <c r="A25" s="44">
        <v>4223</v>
      </c>
      <c r="B25" s="45">
        <v>291</v>
      </c>
      <c r="C25" s="34">
        <v>321</v>
      </c>
      <c r="D25" s="45">
        <f t="shared" si="7"/>
        <v>3</v>
      </c>
      <c r="E25" s="45">
        <f t="shared" si="8"/>
        <v>2025</v>
      </c>
      <c r="F25" s="46">
        <v>2.4361000000000002</v>
      </c>
      <c r="G25" s="46">
        <v>2.9943</v>
      </c>
      <c r="H25" s="46">
        <f t="shared" si="10"/>
        <v>0.55819999999999981</v>
      </c>
      <c r="I25" s="94">
        <f t="shared" si="1"/>
        <v>-9.0921579602582292E-2</v>
      </c>
      <c r="J25" s="119">
        <f t="shared" si="2"/>
        <v>-5.7434526093783633E-3</v>
      </c>
      <c r="K25" s="119">
        <f t="shared" si="3"/>
        <v>0</v>
      </c>
      <c r="L25" s="87">
        <f t="shared" si="4"/>
        <v>5.7434526093783573E-3</v>
      </c>
      <c r="M25" s="102">
        <f>I25-L25</f>
        <v>-9.6665032211960655E-2</v>
      </c>
      <c r="N25" s="94">
        <f t="shared" si="0"/>
        <v>0.46727842039741752</v>
      </c>
      <c r="O25" s="87">
        <v>0.46727842039741752</v>
      </c>
      <c r="P25" s="102">
        <f t="shared" si="6"/>
        <v>0.46153496778803915</v>
      </c>
      <c r="Q25" s="127">
        <v>34.700000000000003</v>
      </c>
      <c r="R25" s="49" t="s">
        <v>13</v>
      </c>
    </row>
    <row r="26" spans="1:18" ht="14.1" customHeight="1">
      <c r="A26" s="44">
        <v>4223</v>
      </c>
      <c r="B26" s="45">
        <v>291</v>
      </c>
      <c r="C26" s="34">
        <v>331</v>
      </c>
      <c r="D26" s="45">
        <f t="shared" si="7"/>
        <v>3</v>
      </c>
      <c r="E26" s="45">
        <f t="shared" si="8"/>
        <v>2025</v>
      </c>
      <c r="F26" s="46" t="s">
        <v>61</v>
      </c>
      <c r="G26" s="46" t="s">
        <v>61</v>
      </c>
      <c r="H26" s="46">
        <f>Q26*($V$4/$V$5)</f>
        <v>0.3429349851803658</v>
      </c>
      <c r="I26" s="94">
        <f t="shared" si="1"/>
        <v>-9.0921579602582292E-2</v>
      </c>
      <c r="J26" s="119">
        <f t="shared" si="2"/>
        <v>-5.7434526093783633E-3</v>
      </c>
      <c r="K26" s="119">
        <f t="shared" si="3"/>
        <v>0</v>
      </c>
      <c r="L26" s="87">
        <f t="shared" si="4"/>
        <v>5.7434526093783573E-3</v>
      </c>
      <c r="M26" s="102">
        <f t="shared" ref="M26:M27" si="13">I26-L26</f>
        <v>-9.6665032211960655E-2</v>
      </c>
      <c r="N26" s="94">
        <f t="shared" si="0"/>
        <v>0.25201340557778351</v>
      </c>
      <c r="O26" s="87">
        <v>0.25201340557778351</v>
      </c>
      <c r="P26" s="102">
        <f t="shared" si="6"/>
        <v>0.24626995296840515</v>
      </c>
      <c r="Q26" s="127">
        <v>34.700000000000003</v>
      </c>
      <c r="R26" s="49" t="s">
        <v>12</v>
      </c>
    </row>
    <row r="27" spans="1:18" ht="14.1" customHeight="1">
      <c r="A27" s="44">
        <v>4223</v>
      </c>
      <c r="B27" s="45">
        <v>291</v>
      </c>
      <c r="C27" s="34">
        <v>371</v>
      </c>
      <c r="D27" s="45">
        <f t="shared" si="7"/>
        <v>3</v>
      </c>
      <c r="E27" s="45">
        <f t="shared" si="8"/>
        <v>2025</v>
      </c>
      <c r="F27" s="46">
        <v>1.9589000000000001</v>
      </c>
      <c r="G27" s="46">
        <v>2.2778999999999998</v>
      </c>
      <c r="H27" s="46">
        <f t="shared" si="10"/>
        <v>0.31899999999999973</v>
      </c>
      <c r="I27" s="94">
        <f t="shared" si="1"/>
        <v>-9.0397535916112076E-2</v>
      </c>
      <c r="J27" s="119">
        <f t="shared" si="2"/>
        <v>-5.7103491361254616E-3</v>
      </c>
      <c r="K27" s="119">
        <f t="shared" si="3"/>
        <v>0</v>
      </c>
      <c r="L27" s="87">
        <f t="shared" si="4"/>
        <v>5.7103491361254555E-3</v>
      </c>
      <c r="M27" s="102">
        <f t="shared" si="13"/>
        <v>-9.6107885052237538E-2</v>
      </c>
      <c r="N27" s="94">
        <f t="shared" si="0"/>
        <v>0.22860246408388765</v>
      </c>
      <c r="O27" s="87">
        <v>0.22860246408388765</v>
      </c>
      <c r="P27" s="102">
        <f t="shared" si="6"/>
        <v>0.22289211494776218</v>
      </c>
      <c r="Q27" s="128">
        <v>34.5</v>
      </c>
      <c r="R27" s="49" t="s">
        <v>13</v>
      </c>
    </row>
    <row r="28" spans="1:18" ht="14.1" customHeight="1">
      <c r="A28" s="44">
        <v>4223</v>
      </c>
      <c r="B28" s="45">
        <v>291</v>
      </c>
      <c r="C28" s="34">
        <v>381</v>
      </c>
      <c r="D28" s="45">
        <f t="shared" si="7"/>
        <v>3</v>
      </c>
      <c r="E28" s="45">
        <f t="shared" si="8"/>
        <v>2025</v>
      </c>
      <c r="F28" s="46">
        <v>0.1018</v>
      </c>
      <c r="G28" s="46">
        <v>0.1018</v>
      </c>
      <c r="H28" s="46">
        <f t="shared" si="10"/>
        <v>0</v>
      </c>
      <c r="I28" s="94">
        <f t="shared" si="1"/>
        <v>-9.1445623289052508E-2</v>
      </c>
      <c r="J28" s="119">
        <f t="shared" si="2"/>
        <v>9.1445623289052508E-2</v>
      </c>
      <c r="K28" s="119">
        <f t="shared" si="3"/>
        <v>9.1445623289052508E-2</v>
      </c>
      <c r="L28" s="102">
        <f>I28-N28</f>
        <v>0</v>
      </c>
      <c r="M28" s="102">
        <v>0</v>
      </c>
      <c r="N28" s="94">
        <f t="shared" si="0"/>
        <v>-9.1445623289052508E-2</v>
      </c>
      <c r="O28" s="87">
        <f>L28+H28</f>
        <v>0</v>
      </c>
      <c r="P28" s="102">
        <f t="shared" si="6"/>
        <v>0</v>
      </c>
      <c r="Q28" s="128">
        <v>34.9</v>
      </c>
      <c r="R28" s="49" t="s">
        <v>13</v>
      </c>
    </row>
    <row r="29" spans="1:18" ht="14.1" customHeight="1">
      <c r="A29" s="44">
        <v>4223</v>
      </c>
      <c r="B29" s="45">
        <v>291</v>
      </c>
      <c r="C29" s="34">
        <v>401</v>
      </c>
      <c r="D29" s="45">
        <f t="shared" si="7"/>
        <v>3</v>
      </c>
      <c r="E29" s="45">
        <f t="shared" si="8"/>
        <v>2025</v>
      </c>
      <c r="F29" s="46">
        <v>3.0455000000000001</v>
      </c>
      <c r="G29" s="46">
        <v>5.0747</v>
      </c>
      <c r="H29" s="46">
        <f t="shared" si="10"/>
        <v>2.0291999999999999</v>
      </c>
      <c r="I29" s="94">
        <f t="shared" si="1"/>
        <v>-0.14201583903342824</v>
      </c>
      <c r="J29" s="119">
        <f t="shared" si="2"/>
        <v>-8.9710412515362215E-3</v>
      </c>
      <c r="K29" s="119">
        <f t="shared" si="3"/>
        <v>0</v>
      </c>
      <c r="L29" s="87">
        <f t="shared" si="4"/>
        <v>8.9710412515362232E-3</v>
      </c>
      <c r="M29" s="102">
        <f>I29-L29</f>
        <v>-0.15098688028496446</v>
      </c>
      <c r="N29" s="94">
        <f t="shared" si="0"/>
        <v>1.8871841609665716</v>
      </c>
      <c r="O29" s="87">
        <v>1.8871841609665716</v>
      </c>
      <c r="P29" s="102">
        <f t="shared" si="6"/>
        <v>1.8782131197150354</v>
      </c>
      <c r="Q29" s="128">
        <v>54.2</v>
      </c>
      <c r="R29" s="49" t="s">
        <v>13</v>
      </c>
    </row>
    <row r="30" spans="1:18" ht="14.1" customHeight="1">
      <c r="A30" s="44">
        <v>4223</v>
      </c>
      <c r="B30" s="45">
        <v>291</v>
      </c>
      <c r="C30" s="34">
        <v>411</v>
      </c>
      <c r="D30" s="45">
        <f t="shared" si="7"/>
        <v>3</v>
      </c>
      <c r="E30" s="45">
        <f t="shared" si="8"/>
        <v>2025</v>
      </c>
      <c r="F30" s="46" t="s">
        <v>61</v>
      </c>
      <c r="G30" s="46" t="s">
        <v>61</v>
      </c>
      <c r="H30" s="46">
        <f>Q30*($V$4/$V$5)</f>
        <v>0.39926724499385524</v>
      </c>
      <c r="I30" s="94">
        <f t="shared" si="1"/>
        <v>-0.10585682466698342</v>
      </c>
      <c r="J30" s="119">
        <f t="shared" si="2"/>
        <v>-6.6869015970860424E-3</v>
      </c>
      <c r="K30" s="119">
        <f t="shared" si="3"/>
        <v>0</v>
      </c>
      <c r="L30" s="87">
        <f t="shared" si="4"/>
        <v>6.6869015970860406E-3</v>
      </c>
      <c r="M30" s="102">
        <f>I30-L30</f>
        <v>-0.11254372626406946</v>
      </c>
      <c r="N30" s="94">
        <f t="shared" si="0"/>
        <v>0.29341042032687181</v>
      </c>
      <c r="O30" s="87">
        <v>0.29341042032687181</v>
      </c>
      <c r="P30" s="102">
        <f t="shared" si="6"/>
        <v>0.2867235187297858</v>
      </c>
      <c r="Q30" s="128">
        <v>40.4</v>
      </c>
      <c r="R30" s="49" t="s">
        <v>12</v>
      </c>
    </row>
    <row r="31" spans="1:18" ht="14.1" customHeight="1">
      <c r="A31" s="44">
        <v>4223</v>
      </c>
      <c r="B31" s="45">
        <v>291</v>
      </c>
      <c r="C31" s="34">
        <v>421</v>
      </c>
      <c r="D31" s="45">
        <f t="shared" si="7"/>
        <v>3</v>
      </c>
      <c r="E31" s="45">
        <f t="shared" si="8"/>
        <v>2025</v>
      </c>
      <c r="F31" s="46">
        <v>1.5915999999999999</v>
      </c>
      <c r="G31" s="46">
        <v>1.5915999999999999</v>
      </c>
      <c r="H31" s="46">
        <f t="shared" si="10"/>
        <v>0</v>
      </c>
      <c r="I31" s="94">
        <f t="shared" si="1"/>
        <v>-9.0659557759347184E-2</v>
      </c>
      <c r="J31" s="119">
        <f t="shared" si="2"/>
        <v>9.0659557759347184E-2</v>
      </c>
      <c r="K31" s="119">
        <f t="shared" si="3"/>
        <v>9.0659557759347184E-2</v>
      </c>
      <c r="L31" s="102">
        <f>I31-N31</f>
        <v>0</v>
      </c>
      <c r="M31" s="102">
        <v>0</v>
      </c>
      <c r="N31" s="94">
        <f t="shared" si="0"/>
        <v>-9.0659557759347184E-2</v>
      </c>
      <c r="O31" s="87">
        <f>L31</f>
        <v>0</v>
      </c>
      <c r="P31" s="102">
        <f t="shared" si="6"/>
        <v>0</v>
      </c>
      <c r="Q31" s="128">
        <v>34.6</v>
      </c>
      <c r="R31" s="49" t="s">
        <v>13</v>
      </c>
    </row>
    <row r="32" spans="1:18" ht="14.1" customHeight="1">
      <c r="A32" s="44">
        <v>4223</v>
      </c>
      <c r="B32" s="45">
        <v>291</v>
      </c>
      <c r="C32" s="34">
        <v>431</v>
      </c>
      <c r="D32" s="45">
        <f t="shared" si="7"/>
        <v>3</v>
      </c>
      <c r="E32" s="45">
        <f t="shared" si="8"/>
        <v>2025</v>
      </c>
      <c r="F32" s="46">
        <v>0.50149999999999995</v>
      </c>
      <c r="G32" s="46">
        <v>0.54579999999999995</v>
      </c>
      <c r="H32" s="46">
        <f t="shared" si="10"/>
        <v>4.4300000000000006E-2</v>
      </c>
      <c r="I32" s="94">
        <f t="shared" si="1"/>
        <v>-9.1445623289052508E-2</v>
      </c>
      <c r="J32" s="119">
        <f t="shared" si="2"/>
        <v>4.7145623289052502E-2</v>
      </c>
      <c r="K32" s="119">
        <f>L32+J32</f>
        <v>2.8456232890524957E-3</v>
      </c>
      <c r="L32" s="102">
        <f>I32-N32</f>
        <v>-4.4300000000000006E-2</v>
      </c>
      <c r="M32" s="102">
        <f>L32</f>
        <v>-4.4300000000000006E-2</v>
      </c>
      <c r="N32" s="94">
        <f t="shared" si="0"/>
        <v>-4.7145623289052502E-2</v>
      </c>
      <c r="O32" s="87">
        <f>H32+L32</f>
        <v>0</v>
      </c>
      <c r="P32" s="102">
        <f t="shared" si="6"/>
        <v>0</v>
      </c>
      <c r="Q32" s="128">
        <v>34.9</v>
      </c>
      <c r="R32" s="49" t="s">
        <v>13</v>
      </c>
    </row>
    <row r="33" spans="1:18" ht="14.1" customHeight="1">
      <c r="A33" s="44">
        <v>4223</v>
      </c>
      <c r="B33" s="45">
        <v>291</v>
      </c>
      <c r="C33" s="34">
        <v>441</v>
      </c>
      <c r="D33" s="45">
        <f t="shared" si="7"/>
        <v>3</v>
      </c>
      <c r="E33" s="45">
        <f t="shared" si="8"/>
        <v>2025</v>
      </c>
      <c r="F33" s="46">
        <v>3.1854</v>
      </c>
      <c r="G33" s="46">
        <v>4.0029000000000003</v>
      </c>
      <c r="H33" s="46">
        <f t="shared" si="10"/>
        <v>0.81750000000000034</v>
      </c>
      <c r="I33" s="94">
        <f t="shared" si="1"/>
        <v>-0.1692661107298794</v>
      </c>
      <c r="J33" s="119">
        <f t="shared" si="2"/>
        <v>-1.0692421860687085E-2</v>
      </c>
      <c r="K33" s="119">
        <f t="shared" si="3"/>
        <v>0</v>
      </c>
      <c r="L33" s="87">
        <f t="shared" ref="L33:L38" si="14">Q33*(($O$136)/($N$141))</f>
        <v>1.0692421860687083E-2</v>
      </c>
      <c r="M33" s="102">
        <f t="shared" ref="M33:M38" si="15">I33-L33</f>
        <v>-0.17995853259056649</v>
      </c>
      <c r="N33" s="94">
        <f t="shared" si="0"/>
        <v>0.64823388927012093</v>
      </c>
      <c r="O33" s="87">
        <v>0.64823388927012093</v>
      </c>
      <c r="P33" s="102">
        <f t="shared" si="6"/>
        <v>0.63754146740943385</v>
      </c>
      <c r="Q33" s="128">
        <v>64.599999999999994</v>
      </c>
      <c r="R33" s="49" t="s">
        <v>13</v>
      </c>
    </row>
    <row r="34" spans="1:18" ht="14.1" customHeight="1">
      <c r="A34" s="44">
        <v>4223</v>
      </c>
      <c r="B34" s="45">
        <v>291</v>
      </c>
      <c r="C34" s="34">
        <v>451</v>
      </c>
      <c r="D34" s="45">
        <f t="shared" si="7"/>
        <v>3</v>
      </c>
      <c r="E34" s="45">
        <f t="shared" si="8"/>
        <v>2025</v>
      </c>
      <c r="F34" s="46">
        <v>2.1444999999999999</v>
      </c>
      <c r="G34" s="46">
        <v>2.6194999999999999</v>
      </c>
      <c r="H34" s="46">
        <f t="shared" si="10"/>
        <v>0.47500000000000009</v>
      </c>
      <c r="I34" s="94">
        <f t="shared" si="1"/>
        <v>-0.14227786087666333</v>
      </c>
      <c r="J34" s="119">
        <f t="shared" si="2"/>
        <v>-8.9875929881626793E-3</v>
      </c>
      <c r="K34" s="119">
        <f>L34+J34</f>
        <v>0</v>
      </c>
      <c r="L34" s="87">
        <f t="shared" si="14"/>
        <v>8.9875929881626723E-3</v>
      </c>
      <c r="M34" s="102">
        <f t="shared" si="15"/>
        <v>-0.15126545386482601</v>
      </c>
      <c r="N34" s="94">
        <f t="shared" si="0"/>
        <v>0.33272213912333676</v>
      </c>
      <c r="O34" s="87">
        <v>0.33272213912333676</v>
      </c>
      <c r="P34" s="102">
        <f t="shared" si="6"/>
        <v>0.32373454613517405</v>
      </c>
      <c r="Q34" s="128">
        <v>54.3</v>
      </c>
      <c r="R34" s="49" t="s">
        <v>13</v>
      </c>
    </row>
    <row r="35" spans="1:18" ht="14.1" customHeight="1">
      <c r="A35" s="44">
        <v>4223</v>
      </c>
      <c r="B35" s="45">
        <v>291</v>
      </c>
      <c r="C35" s="34">
        <v>461</v>
      </c>
      <c r="D35" s="45">
        <f t="shared" si="7"/>
        <v>3</v>
      </c>
      <c r="E35" s="45">
        <f t="shared" si="8"/>
        <v>2025</v>
      </c>
      <c r="F35" s="46">
        <v>0.74180000000000001</v>
      </c>
      <c r="G35" s="46">
        <v>1.2336</v>
      </c>
      <c r="H35" s="46">
        <f t="shared" si="10"/>
        <v>0.49180000000000001</v>
      </c>
      <c r="I35" s="94">
        <f t="shared" si="1"/>
        <v>-0.10559480282374829</v>
      </c>
      <c r="J35" s="119">
        <f t="shared" si="2"/>
        <v>-6.6703498604595846E-3</v>
      </c>
      <c r="K35" s="119">
        <f t="shared" si="3"/>
        <v>0</v>
      </c>
      <c r="L35" s="87">
        <f t="shared" si="14"/>
        <v>6.6703498604595898E-3</v>
      </c>
      <c r="M35" s="102">
        <f t="shared" si="15"/>
        <v>-0.11226515268420788</v>
      </c>
      <c r="N35" s="94">
        <f t="shared" si="0"/>
        <v>0.38620519717625174</v>
      </c>
      <c r="O35" s="87">
        <v>0.38620519717625174</v>
      </c>
      <c r="P35" s="102">
        <f t="shared" si="6"/>
        <v>0.37953484731579212</v>
      </c>
      <c r="Q35" s="128">
        <v>40.299999999999997</v>
      </c>
      <c r="R35" s="49" t="s">
        <v>13</v>
      </c>
    </row>
    <row r="36" spans="1:18" ht="14.1" customHeight="1">
      <c r="A36" s="44">
        <v>4223</v>
      </c>
      <c r="B36" s="45">
        <v>291</v>
      </c>
      <c r="C36" s="34">
        <v>471</v>
      </c>
      <c r="D36" s="45">
        <f t="shared" si="7"/>
        <v>3</v>
      </c>
      <c r="E36" s="45">
        <f t="shared" si="8"/>
        <v>2025</v>
      </c>
      <c r="F36" s="46" t="s">
        <v>61</v>
      </c>
      <c r="G36" s="46" t="s">
        <v>61</v>
      </c>
      <c r="H36" s="46">
        <f>Q36*($V$4/$V$5)</f>
        <v>0.3429349851803658</v>
      </c>
      <c r="I36" s="94">
        <f t="shared" si="1"/>
        <v>-9.0921579602582292E-2</v>
      </c>
      <c r="J36" s="119">
        <f>M36-I36</f>
        <v>-5.7434526093783633E-3</v>
      </c>
      <c r="K36" s="119">
        <f t="shared" si="3"/>
        <v>0</v>
      </c>
      <c r="L36" s="87">
        <f t="shared" si="14"/>
        <v>5.7434526093783573E-3</v>
      </c>
      <c r="M36" s="102">
        <f t="shared" si="15"/>
        <v>-9.6665032211960655E-2</v>
      </c>
      <c r="N36" s="94">
        <f t="shared" ref="N36:N67" si="16">H36+I36</f>
        <v>0.25201340557778351</v>
      </c>
      <c r="O36" s="87">
        <v>0.25201340557778351</v>
      </c>
      <c r="P36" s="102">
        <f t="shared" si="6"/>
        <v>0.24626995296840515</v>
      </c>
      <c r="Q36" s="128">
        <v>34.700000000000003</v>
      </c>
      <c r="R36" s="49" t="s">
        <v>12</v>
      </c>
    </row>
    <row r="37" spans="1:18" ht="14.1" customHeight="1">
      <c r="A37" s="44">
        <v>4223</v>
      </c>
      <c r="B37" s="45">
        <v>291</v>
      </c>
      <c r="C37" s="34">
        <v>481</v>
      </c>
      <c r="D37" s="45">
        <f t="shared" si="7"/>
        <v>3</v>
      </c>
      <c r="E37" s="45">
        <f t="shared" si="8"/>
        <v>2025</v>
      </c>
      <c r="F37" s="46">
        <v>2.1381000000000001</v>
      </c>
      <c r="G37" s="46">
        <v>2.5567000000000002</v>
      </c>
      <c r="H37" s="46">
        <f t="shared" si="10"/>
        <v>0.41860000000000008</v>
      </c>
      <c r="I37" s="94">
        <f>Q37*($N$136-$N$138)/($N$139)</f>
        <v>-9.11836014458174E-2</v>
      </c>
      <c r="J37" s="119">
        <f t="shared" si="2"/>
        <v>-5.7600043460048073E-3</v>
      </c>
      <c r="K37" s="119">
        <f t="shared" si="3"/>
        <v>0</v>
      </c>
      <c r="L37" s="87">
        <f t="shared" si="14"/>
        <v>5.7600043460048064E-3</v>
      </c>
      <c r="M37" s="102">
        <f t="shared" si="15"/>
        <v>-9.6943605791822207E-2</v>
      </c>
      <c r="N37" s="94">
        <f t="shared" si="16"/>
        <v>0.3274163985541827</v>
      </c>
      <c r="O37" s="87">
        <v>0.3274163985541827</v>
      </c>
      <c r="P37" s="102">
        <f>H37+M37</f>
        <v>0.32165639420817788</v>
      </c>
      <c r="Q37" s="128">
        <v>34.799999999999997</v>
      </c>
      <c r="R37" s="49" t="s">
        <v>13</v>
      </c>
    </row>
    <row r="38" spans="1:18" ht="14.1" customHeight="1">
      <c r="A38" s="51">
        <v>4223</v>
      </c>
      <c r="B38" s="52">
        <v>291</v>
      </c>
      <c r="C38" s="35">
        <v>501</v>
      </c>
      <c r="D38" s="52">
        <f t="shared" si="7"/>
        <v>3</v>
      </c>
      <c r="E38" s="52">
        <f t="shared" si="8"/>
        <v>2025</v>
      </c>
      <c r="F38" s="53">
        <v>4.7472000000000003</v>
      </c>
      <c r="G38" s="53">
        <v>5.5614999999999997</v>
      </c>
      <c r="H38" s="46">
        <f>G38-F38</f>
        <v>0.81429999999999936</v>
      </c>
      <c r="I38" s="94">
        <f t="shared" si="1"/>
        <v>-0.14253988271989845</v>
      </c>
      <c r="J38" s="119">
        <f t="shared" si="2"/>
        <v>-9.0041447247891371E-3</v>
      </c>
      <c r="K38" s="119">
        <f t="shared" si="3"/>
        <v>-1.3877787807814457E-17</v>
      </c>
      <c r="L38" s="87">
        <f t="shared" si="14"/>
        <v>9.0041447247891232E-3</v>
      </c>
      <c r="M38" s="102">
        <f t="shared" si="15"/>
        <v>-0.15154402744468759</v>
      </c>
      <c r="N38" s="94">
        <f t="shared" si="16"/>
        <v>0.67176011728010088</v>
      </c>
      <c r="O38" s="87">
        <v>0.67176011728010088</v>
      </c>
      <c r="P38" s="102">
        <f t="shared" si="6"/>
        <v>0.66275597255531182</v>
      </c>
      <c r="Q38" s="128">
        <v>54.4</v>
      </c>
      <c r="R38" s="54" t="s">
        <v>13</v>
      </c>
    </row>
    <row r="39" spans="1:18" ht="14.1" customHeight="1">
      <c r="A39" s="51">
        <v>4223</v>
      </c>
      <c r="B39" s="52">
        <v>291</v>
      </c>
      <c r="C39" s="35">
        <v>511</v>
      </c>
      <c r="D39" s="52">
        <f t="shared" si="7"/>
        <v>3</v>
      </c>
      <c r="E39" s="52">
        <f t="shared" si="8"/>
        <v>2025</v>
      </c>
      <c r="F39" s="53">
        <v>0.1086</v>
      </c>
      <c r="G39" s="53">
        <v>0.109</v>
      </c>
      <c r="H39" s="46">
        <f t="shared" si="10"/>
        <v>3.9999999999999758E-4</v>
      </c>
      <c r="I39" s="94">
        <f t="shared" si="1"/>
        <v>-0.10638086835345363</v>
      </c>
      <c r="J39" s="119">
        <f t="shared" si="2"/>
        <v>0.10598086835345363</v>
      </c>
      <c r="K39" s="119">
        <f>L39+J39</f>
        <v>0.10558086835345364</v>
      </c>
      <c r="L39" s="102">
        <f>I39-N39</f>
        <v>-3.9999999999999758E-4</v>
      </c>
      <c r="M39" s="102">
        <f>L39</f>
        <v>-3.9999999999999758E-4</v>
      </c>
      <c r="N39" s="94">
        <f t="shared" si="16"/>
        <v>-0.10598086835345363</v>
      </c>
      <c r="O39" s="87">
        <f>H39+L39</f>
        <v>0</v>
      </c>
      <c r="P39" s="102">
        <f t="shared" si="6"/>
        <v>0</v>
      </c>
      <c r="Q39" s="128">
        <v>40.6</v>
      </c>
      <c r="R39" s="54" t="s">
        <v>13</v>
      </c>
    </row>
    <row r="40" spans="1:18" ht="14.1" customHeight="1">
      <c r="A40" s="44">
        <v>4223</v>
      </c>
      <c r="B40" s="45">
        <v>291</v>
      </c>
      <c r="C40" s="34">
        <v>561</v>
      </c>
      <c r="D40" s="45">
        <f t="shared" si="7"/>
        <v>3</v>
      </c>
      <c r="E40" s="45">
        <f t="shared" si="8"/>
        <v>2025</v>
      </c>
      <c r="F40" s="46">
        <v>3.1429</v>
      </c>
      <c r="G40" s="46">
        <v>3.7094</v>
      </c>
      <c r="H40" s="46">
        <f t="shared" si="10"/>
        <v>0.5665</v>
      </c>
      <c r="I40" s="94">
        <f t="shared" si="1"/>
        <v>-9.11836014458174E-2</v>
      </c>
      <c r="J40" s="119">
        <f t="shared" si="2"/>
        <v>-5.7600043460048073E-3</v>
      </c>
      <c r="K40" s="119">
        <f>L40+J40</f>
        <v>0</v>
      </c>
      <c r="L40" s="87">
        <f t="shared" ref="L40:L44" si="17">Q40*(($O$136)/($N$141))</f>
        <v>5.7600043460048064E-3</v>
      </c>
      <c r="M40" s="102">
        <f>I40-L40</f>
        <v>-9.6943605791822207E-2</v>
      </c>
      <c r="N40" s="94">
        <f t="shared" si="16"/>
        <v>0.47531639855418262</v>
      </c>
      <c r="O40" s="87">
        <v>0.47531639855418262</v>
      </c>
      <c r="P40" s="102">
        <f t="shared" si="6"/>
        <v>0.4695563942081778</v>
      </c>
      <c r="Q40" s="128">
        <v>34.799999999999997</v>
      </c>
      <c r="R40" s="49" t="s">
        <v>13</v>
      </c>
    </row>
    <row r="41" spans="1:18" ht="14.1" customHeight="1">
      <c r="A41" s="44">
        <v>4223</v>
      </c>
      <c r="B41" s="45">
        <v>291</v>
      </c>
      <c r="C41" s="34">
        <v>581</v>
      </c>
      <c r="D41" s="45">
        <f t="shared" si="7"/>
        <v>3</v>
      </c>
      <c r="E41" s="45">
        <f t="shared" si="8"/>
        <v>2025</v>
      </c>
      <c r="F41" s="46" t="s">
        <v>61</v>
      </c>
      <c r="G41" s="46" t="s">
        <v>61</v>
      </c>
      <c r="H41" s="46">
        <f>Q41*($V$4/$V$5)</f>
        <v>0.63942056314609985</v>
      </c>
      <c r="I41" s="94">
        <f t="shared" si="1"/>
        <v>-0.16952813257311455</v>
      </c>
      <c r="J41" s="119">
        <f t="shared" si="2"/>
        <v>-1.0708973597313542E-2</v>
      </c>
      <c r="K41" s="119">
        <f t="shared" si="3"/>
        <v>0</v>
      </c>
      <c r="L41" s="87">
        <f t="shared" si="17"/>
        <v>1.0708973597313536E-2</v>
      </c>
      <c r="M41" s="102">
        <f>I41-L41</f>
        <v>-0.1802371061704281</v>
      </c>
      <c r="N41" s="94">
        <f t="shared" si="16"/>
        <v>0.4698924305729853</v>
      </c>
      <c r="O41" s="87">
        <v>0.4698924305729853</v>
      </c>
      <c r="P41" s="102">
        <f t="shared" si="6"/>
        <v>0.45918345697567176</v>
      </c>
      <c r="Q41" s="128">
        <v>64.7</v>
      </c>
      <c r="R41" s="49" t="s">
        <v>12</v>
      </c>
    </row>
    <row r="42" spans="1:18" ht="14.1" customHeight="1">
      <c r="A42" s="44">
        <v>4223</v>
      </c>
      <c r="B42" s="45">
        <v>291</v>
      </c>
      <c r="C42" s="34">
        <v>591</v>
      </c>
      <c r="D42" s="45">
        <f t="shared" si="7"/>
        <v>3</v>
      </c>
      <c r="E42" s="45">
        <f t="shared" si="8"/>
        <v>2025</v>
      </c>
      <c r="F42" s="46" t="s">
        <v>61</v>
      </c>
      <c r="G42" s="46" t="s">
        <v>61</v>
      </c>
      <c r="H42" s="46">
        <f>Q42*($V$4/$V$5)</f>
        <v>0.3429349851803658</v>
      </c>
      <c r="I42" s="94">
        <f t="shared" si="1"/>
        <v>-9.0921579602582292E-2</v>
      </c>
      <c r="J42" s="119">
        <f t="shared" si="2"/>
        <v>-5.7434526093783633E-3</v>
      </c>
      <c r="K42" s="119">
        <f t="shared" si="3"/>
        <v>0</v>
      </c>
      <c r="L42" s="87">
        <f t="shared" si="17"/>
        <v>5.7434526093783573E-3</v>
      </c>
      <c r="M42" s="102">
        <f>I42-L42</f>
        <v>-9.6665032211960655E-2</v>
      </c>
      <c r="N42" s="94">
        <f t="shared" si="16"/>
        <v>0.25201340557778351</v>
      </c>
      <c r="O42" s="87">
        <v>0.25201340557778351</v>
      </c>
      <c r="P42" s="102">
        <f t="shared" si="6"/>
        <v>0.24626995296840515</v>
      </c>
      <c r="Q42" s="128">
        <v>34.700000000000003</v>
      </c>
      <c r="R42" s="49" t="s">
        <v>12</v>
      </c>
    </row>
    <row r="43" spans="1:18" ht="14.1" customHeight="1">
      <c r="A43" s="44">
        <v>4223</v>
      </c>
      <c r="B43" s="45">
        <v>291</v>
      </c>
      <c r="C43" s="34">
        <v>601</v>
      </c>
      <c r="D43" s="45">
        <f t="shared" si="7"/>
        <v>3</v>
      </c>
      <c r="E43" s="45">
        <f t="shared" si="8"/>
        <v>2025</v>
      </c>
      <c r="F43" s="46">
        <v>2.2719999999999998</v>
      </c>
      <c r="G43" s="46">
        <v>2.8275999999999999</v>
      </c>
      <c r="H43" s="46">
        <f t="shared" si="10"/>
        <v>0.55560000000000009</v>
      </c>
      <c r="I43" s="94">
        <f t="shared" si="1"/>
        <v>-9.11836014458174E-2</v>
      </c>
      <c r="J43" s="119">
        <f t="shared" si="2"/>
        <v>-5.7600043460048073E-3</v>
      </c>
      <c r="K43" s="119">
        <f t="shared" si="3"/>
        <v>0</v>
      </c>
      <c r="L43" s="87">
        <f t="shared" si="17"/>
        <v>5.7600043460048064E-3</v>
      </c>
      <c r="M43" s="102">
        <f>I43-L43</f>
        <v>-9.6943605791822207E-2</v>
      </c>
      <c r="N43" s="94">
        <f t="shared" si="16"/>
        <v>0.46441639855418271</v>
      </c>
      <c r="O43" s="87">
        <v>0.46441639855418271</v>
      </c>
      <c r="P43" s="102">
        <f t="shared" si="6"/>
        <v>0.45865639420817789</v>
      </c>
      <c r="Q43" s="128">
        <v>34.799999999999997</v>
      </c>
      <c r="R43" s="49" t="s">
        <v>13</v>
      </c>
    </row>
    <row r="44" spans="1:18" ht="14.1" customHeight="1">
      <c r="A44" s="44">
        <v>4223</v>
      </c>
      <c r="B44" s="45">
        <v>291</v>
      </c>
      <c r="C44" s="34">
        <v>611</v>
      </c>
      <c r="D44" s="45">
        <f t="shared" si="7"/>
        <v>3</v>
      </c>
      <c r="E44" s="45">
        <f t="shared" si="8"/>
        <v>2025</v>
      </c>
      <c r="F44" s="46">
        <v>3.5491999999999999</v>
      </c>
      <c r="G44" s="46">
        <v>4.2012999999999998</v>
      </c>
      <c r="H44" s="46">
        <f t="shared" si="10"/>
        <v>0.6520999999999999</v>
      </c>
      <c r="I44" s="94">
        <f t="shared" si="1"/>
        <v>-0.1692661107298794</v>
      </c>
      <c r="J44" s="119">
        <f t="shared" si="2"/>
        <v>-1.0692421860687085E-2</v>
      </c>
      <c r="K44" s="119">
        <f t="shared" si="3"/>
        <v>0</v>
      </c>
      <c r="L44" s="87">
        <f t="shared" si="17"/>
        <v>1.0692421860687083E-2</v>
      </c>
      <c r="M44" s="102">
        <f>I44-L44</f>
        <v>-0.17995853259056649</v>
      </c>
      <c r="N44" s="94">
        <f t="shared" si="16"/>
        <v>0.4828338892701205</v>
      </c>
      <c r="O44" s="87">
        <v>0.4828338892701205</v>
      </c>
      <c r="P44" s="102">
        <f t="shared" si="6"/>
        <v>0.47214146740943341</v>
      </c>
      <c r="Q44" s="128">
        <v>64.599999999999994</v>
      </c>
      <c r="R44" s="49" t="s">
        <v>13</v>
      </c>
    </row>
    <row r="45" spans="1:18" ht="14.1" customHeight="1">
      <c r="A45" s="44">
        <v>4223</v>
      </c>
      <c r="B45" s="45">
        <v>291</v>
      </c>
      <c r="C45" s="34">
        <v>621</v>
      </c>
      <c r="D45" s="45">
        <f t="shared" si="7"/>
        <v>3</v>
      </c>
      <c r="E45" s="45">
        <f t="shared" si="8"/>
        <v>2025</v>
      </c>
      <c r="F45" s="46">
        <v>0.64119999999999999</v>
      </c>
      <c r="G45" s="46">
        <v>0.80689999999999995</v>
      </c>
      <c r="H45" s="46">
        <f t="shared" si="10"/>
        <v>0.16569999999999996</v>
      </c>
      <c r="I45" s="94">
        <f t="shared" si="1"/>
        <v>-0.16900408888664431</v>
      </c>
      <c r="J45" s="119">
        <f t="shared" si="2"/>
        <v>3.3040888866443519E-3</v>
      </c>
      <c r="K45" s="119">
        <f t="shared" si="3"/>
        <v>-0.16239591111335561</v>
      </c>
      <c r="L45" s="102">
        <f>I45-N45</f>
        <v>-0.16569999999999996</v>
      </c>
      <c r="M45" s="102">
        <f>L45</f>
        <v>-0.16569999999999996</v>
      </c>
      <c r="N45" s="94">
        <f t="shared" si="16"/>
        <v>-3.3040888866443519E-3</v>
      </c>
      <c r="O45" s="87">
        <f>H45+L45</f>
        <v>0</v>
      </c>
      <c r="P45" s="102">
        <f t="shared" si="6"/>
        <v>0</v>
      </c>
      <c r="Q45" s="128">
        <v>64.5</v>
      </c>
      <c r="R45" s="49" t="s">
        <v>13</v>
      </c>
    </row>
    <row r="46" spans="1:18" ht="14.1" customHeight="1">
      <c r="A46" s="44">
        <v>4223</v>
      </c>
      <c r="B46" s="45">
        <v>291</v>
      </c>
      <c r="C46" s="34">
        <v>631</v>
      </c>
      <c r="D46" s="45">
        <f t="shared" si="7"/>
        <v>3</v>
      </c>
      <c r="E46" s="45">
        <f t="shared" si="8"/>
        <v>2025</v>
      </c>
      <c r="F46" s="46">
        <v>2.0459999999999998</v>
      </c>
      <c r="G46" s="46">
        <v>2.5425</v>
      </c>
      <c r="H46" s="46">
        <f t="shared" si="10"/>
        <v>0.49650000000000016</v>
      </c>
      <c r="I46" s="94">
        <f t="shared" si="1"/>
        <v>-9.1445623289052508E-2</v>
      </c>
      <c r="J46" s="119">
        <f t="shared" si="2"/>
        <v>-5.7765560826312512E-3</v>
      </c>
      <c r="K46" s="119">
        <f t="shared" si="3"/>
        <v>0</v>
      </c>
      <c r="L46" s="87">
        <f t="shared" ref="L46:L49" si="18">Q46*(($O$136)/($N$141))</f>
        <v>5.7765560826312573E-3</v>
      </c>
      <c r="M46" s="102">
        <f>I46-L46</f>
        <v>-9.7222179371683759E-2</v>
      </c>
      <c r="N46" s="94">
        <f t="shared" si="16"/>
        <v>0.40505437671094768</v>
      </c>
      <c r="O46" s="87">
        <v>0.40505437671094768</v>
      </c>
      <c r="P46" s="102">
        <f t="shared" si="6"/>
        <v>0.3992778206283164</v>
      </c>
      <c r="Q46" s="128">
        <v>34.9</v>
      </c>
      <c r="R46" s="49" t="s">
        <v>13</v>
      </c>
    </row>
    <row r="47" spans="1:18" ht="14.1" customHeight="1">
      <c r="A47" s="44">
        <v>4223</v>
      </c>
      <c r="B47" s="45">
        <v>291</v>
      </c>
      <c r="C47" s="34">
        <v>641</v>
      </c>
      <c r="D47" s="45">
        <f t="shared" si="7"/>
        <v>3</v>
      </c>
      <c r="E47" s="45">
        <f t="shared" si="8"/>
        <v>2025</v>
      </c>
      <c r="F47" s="46" t="s">
        <v>61</v>
      </c>
      <c r="G47" s="46" t="s">
        <v>61</v>
      </c>
      <c r="H47" s="46">
        <f>Q47*($V$4/$V$5)</f>
        <v>0.34392327044025151</v>
      </c>
      <c r="I47" s="94">
        <f t="shared" si="1"/>
        <v>-9.11836014458174E-2</v>
      </c>
      <c r="J47" s="119">
        <f t="shared" si="2"/>
        <v>-5.7600043460048073E-3</v>
      </c>
      <c r="K47" s="119">
        <f t="shared" si="3"/>
        <v>0</v>
      </c>
      <c r="L47" s="87">
        <f t="shared" si="18"/>
        <v>5.7600043460048064E-3</v>
      </c>
      <c r="M47" s="102">
        <f>I47-L47</f>
        <v>-9.6943605791822207E-2</v>
      </c>
      <c r="N47" s="94">
        <f t="shared" si="16"/>
        <v>0.25273966899443412</v>
      </c>
      <c r="O47" s="87">
        <v>0.25273966899443412</v>
      </c>
      <c r="P47" s="102">
        <f t="shared" si="6"/>
        <v>0.2469796646484293</v>
      </c>
      <c r="Q47" s="128">
        <v>34.799999999999997</v>
      </c>
      <c r="R47" s="49" t="s">
        <v>12</v>
      </c>
    </row>
    <row r="48" spans="1:18" ht="14.1" customHeight="1">
      <c r="A48" s="44">
        <v>4223</v>
      </c>
      <c r="B48" s="45">
        <v>291</v>
      </c>
      <c r="C48" s="34">
        <v>651</v>
      </c>
      <c r="D48" s="45">
        <f t="shared" si="7"/>
        <v>3</v>
      </c>
      <c r="E48" s="45">
        <f t="shared" si="8"/>
        <v>2025</v>
      </c>
      <c r="F48" s="46">
        <v>4.1351000000000004</v>
      </c>
      <c r="G48" s="46">
        <v>4.7610000000000001</v>
      </c>
      <c r="H48" s="46">
        <f t="shared" si="10"/>
        <v>0.62589999999999968</v>
      </c>
      <c r="I48" s="94">
        <f t="shared" si="1"/>
        <v>-0.1692661107298794</v>
      </c>
      <c r="J48" s="119">
        <f t="shared" si="2"/>
        <v>-1.0692421860687085E-2</v>
      </c>
      <c r="K48" s="119">
        <f>L48+J48</f>
        <v>0</v>
      </c>
      <c r="L48" s="87">
        <f t="shared" si="18"/>
        <v>1.0692421860687083E-2</v>
      </c>
      <c r="M48" s="102">
        <f>I48-L48</f>
        <v>-0.17995853259056649</v>
      </c>
      <c r="N48" s="94">
        <f t="shared" si="16"/>
        <v>0.45663388927012027</v>
      </c>
      <c r="O48" s="87">
        <v>0.45663388927012027</v>
      </c>
      <c r="P48" s="102">
        <f t="shared" si="6"/>
        <v>0.44594146740943319</v>
      </c>
      <c r="Q48" s="128">
        <v>64.599999999999994</v>
      </c>
      <c r="R48" s="49" t="s">
        <v>13</v>
      </c>
    </row>
    <row r="49" spans="1:18" ht="14.1" customHeight="1">
      <c r="A49" s="44">
        <v>4223</v>
      </c>
      <c r="B49" s="45">
        <v>291</v>
      </c>
      <c r="C49" s="34">
        <v>661</v>
      </c>
      <c r="D49" s="45">
        <f t="shared" si="7"/>
        <v>3</v>
      </c>
      <c r="E49" s="45">
        <f t="shared" si="8"/>
        <v>2025</v>
      </c>
      <c r="F49" s="46" t="s">
        <v>61</v>
      </c>
      <c r="G49" s="46" t="s">
        <v>61</v>
      </c>
      <c r="H49" s="46">
        <f>Q49*($V$4/$V$5)</f>
        <v>0.63942056314609985</v>
      </c>
      <c r="I49" s="94">
        <f t="shared" si="1"/>
        <v>-0.16952813257311455</v>
      </c>
      <c r="J49" s="119">
        <f t="shared" si="2"/>
        <v>-1.0708973597313542E-2</v>
      </c>
      <c r="K49" s="119">
        <f t="shared" si="3"/>
        <v>0</v>
      </c>
      <c r="L49" s="87">
        <f t="shared" si="18"/>
        <v>1.0708973597313536E-2</v>
      </c>
      <c r="M49" s="102">
        <f>I49-L49</f>
        <v>-0.1802371061704281</v>
      </c>
      <c r="N49" s="94">
        <f t="shared" si="16"/>
        <v>0.4698924305729853</v>
      </c>
      <c r="O49" s="87">
        <v>0.4698924305729853</v>
      </c>
      <c r="P49" s="102">
        <f t="shared" si="6"/>
        <v>0.45918345697567176</v>
      </c>
      <c r="Q49" s="128">
        <v>64.7</v>
      </c>
      <c r="R49" s="49" t="s">
        <v>12</v>
      </c>
    </row>
    <row r="50" spans="1:18" ht="14.1" customHeight="1">
      <c r="A50" s="44">
        <v>4223</v>
      </c>
      <c r="B50" s="45">
        <v>291</v>
      </c>
      <c r="C50" s="34">
        <v>671</v>
      </c>
      <c r="D50" s="45">
        <f t="shared" si="7"/>
        <v>3</v>
      </c>
      <c r="E50" s="45">
        <f t="shared" si="8"/>
        <v>2025</v>
      </c>
      <c r="F50" s="46">
        <v>0.34279999999999999</v>
      </c>
      <c r="G50" s="46">
        <v>0.36880000000000002</v>
      </c>
      <c r="H50" s="46">
        <f t="shared" si="10"/>
        <v>2.6000000000000023E-2</v>
      </c>
      <c r="I50" s="94">
        <f t="shared" si="1"/>
        <v>-9.11836014458174E-2</v>
      </c>
      <c r="J50" s="119">
        <f t="shared" si="2"/>
        <v>6.5183601445817377E-2</v>
      </c>
      <c r="K50" s="119">
        <f t="shared" si="3"/>
        <v>3.9183601445817354E-2</v>
      </c>
      <c r="L50" s="102">
        <f>I50-N50</f>
        <v>-2.6000000000000023E-2</v>
      </c>
      <c r="M50" s="102">
        <f>L50</f>
        <v>-2.6000000000000023E-2</v>
      </c>
      <c r="N50" s="94">
        <f t="shared" si="16"/>
        <v>-6.5183601445817377E-2</v>
      </c>
      <c r="O50" s="87">
        <f>H50+L50</f>
        <v>0</v>
      </c>
      <c r="P50" s="102">
        <f t="shared" si="6"/>
        <v>0</v>
      </c>
      <c r="Q50" s="128">
        <v>34.799999999999997</v>
      </c>
      <c r="R50" s="49" t="s">
        <v>13</v>
      </c>
    </row>
    <row r="51" spans="1:18" ht="14.1" customHeight="1">
      <c r="A51" s="51">
        <v>4223</v>
      </c>
      <c r="B51" s="52">
        <v>291</v>
      </c>
      <c r="C51" s="35">
        <v>681</v>
      </c>
      <c r="D51" s="52">
        <f t="shared" si="7"/>
        <v>3</v>
      </c>
      <c r="E51" s="52">
        <f t="shared" si="8"/>
        <v>2025</v>
      </c>
      <c r="F51" s="53">
        <v>0.1118</v>
      </c>
      <c r="G51" s="53">
        <v>0.11210000000000001</v>
      </c>
      <c r="H51" s="46">
        <f t="shared" si="10"/>
        <v>3.0000000000000859E-4</v>
      </c>
      <c r="I51" s="94">
        <f t="shared" si="1"/>
        <v>-9.0921579602582292E-2</v>
      </c>
      <c r="J51" s="119">
        <f t="shared" si="2"/>
        <v>9.0621579602582283E-2</v>
      </c>
      <c r="K51" s="119">
        <f t="shared" si="3"/>
        <v>9.0321579602582275E-2</v>
      </c>
      <c r="L51" s="102">
        <f>I51-N51</f>
        <v>-3.0000000000000859E-4</v>
      </c>
      <c r="M51" s="102">
        <f>L51</f>
        <v>-3.0000000000000859E-4</v>
      </c>
      <c r="N51" s="94">
        <f t="shared" si="16"/>
        <v>-9.0621579602582283E-2</v>
      </c>
      <c r="O51" s="87">
        <f>H51+L51</f>
        <v>0</v>
      </c>
      <c r="P51" s="102">
        <f t="shared" si="6"/>
        <v>0</v>
      </c>
      <c r="Q51" s="128">
        <v>34.700000000000003</v>
      </c>
      <c r="R51" s="54" t="s">
        <v>13</v>
      </c>
    </row>
    <row r="52" spans="1:18" ht="14.1" customHeight="1">
      <c r="A52" s="51">
        <v>4223</v>
      </c>
      <c r="B52" s="52">
        <v>291</v>
      </c>
      <c r="C52" s="35">
        <v>691</v>
      </c>
      <c r="D52" s="52">
        <f t="shared" si="7"/>
        <v>3</v>
      </c>
      <c r="E52" s="52">
        <f t="shared" si="8"/>
        <v>2025</v>
      </c>
      <c r="F52" s="53">
        <v>4.8620000000000001</v>
      </c>
      <c r="G52" s="53">
        <v>5.8097000000000003</v>
      </c>
      <c r="H52" s="46">
        <f t="shared" si="10"/>
        <v>0.94770000000000021</v>
      </c>
      <c r="I52" s="94">
        <f t="shared" si="1"/>
        <v>-0.1692661107298794</v>
      </c>
      <c r="J52" s="119">
        <f t="shared" si="2"/>
        <v>-1.0692421860687085E-2</v>
      </c>
      <c r="K52" s="119">
        <f t="shared" si="3"/>
        <v>0</v>
      </c>
      <c r="L52" s="87">
        <f t="shared" ref="L52:L57" si="19">Q52*(($O$136)/($N$141))</f>
        <v>1.0692421860687083E-2</v>
      </c>
      <c r="M52" s="102">
        <f t="shared" ref="M52:M57" si="20">I52-L52</f>
        <v>-0.17995853259056649</v>
      </c>
      <c r="N52" s="94">
        <f t="shared" si="16"/>
        <v>0.7784338892701208</v>
      </c>
      <c r="O52" s="87">
        <v>0.7784338892701208</v>
      </c>
      <c r="P52" s="102">
        <f t="shared" si="6"/>
        <v>0.76774146740943372</v>
      </c>
      <c r="Q52" s="128">
        <v>64.599999999999994</v>
      </c>
      <c r="R52" s="54" t="s">
        <v>13</v>
      </c>
    </row>
    <row r="53" spans="1:18" ht="14.1" customHeight="1">
      <c r="A53" s="51">
        <v>4223</v>
      </c>
      <c r="B53" s="52">
        <v>291</v>
      </c>
      <c r="C53" s="35">
        <v>701</v>
      </c>
      <c r="D53" s="52">
        <f t="shared" si="7"/>
        <v>3</v>
      </c>
      <c r="E53" s="52">
        <f t="shared" si="8"/>
        <v>2025</v>
      </c>
      <c r="F53" s="53">
        <v>0.72829999999999995</v>
      </c>
      <c r="G53" s="53">
        <v>0.92290000000000005</v>
      </c>
      <c r="H53" s="46">
        <f t="shared" si="10"/>
        <v>0.19460000000000011</v>
      </c>
      <c r="I53" s="94">
        <f t="shared" si="1"/>
        <v>-0.16874206704340922</v>
      </c>
      <c r="J53" s="119">
        <f t="shared" si="2"/>
        <v>-1.0659318387434197E-2</v>
      </c>
      <c r="K53" s="119">
        <f t="shared" si="3"/>
        <v>0</v>
      </c>
      <c r="L53" s="87">
        <f t="shared" si="19"/>
        <v>1.0659318387434185E-2</v>
      </c>
      <c r="M53" s="102">
        <f t="shared" si="20"/>
        <v>-0.17940138543084341</v>
      </c>
      <c r="N53" s="94">
        <f t="shared" si="16"/>
        <v>2.585793295659089E-2</v>
      </c>
      <c r="O53" s="87">
        <v>2.585793295659089E-2</v>
      </c>
      <c r="P53" s="102">
        <f t="shared" si="6"/>
        <v>1.5198614569156693E-2</v>
      </c>
      <c r="Q53" s="128">
        <v>64.400000000000006</v>
      </c>
      <c r="R53" s="54" t="s">
        <v>13</v>
      </c>
    </row>
    <row r="54" spans="1:18" ht="14.1" customHeight="1">
      <c r="A54" s="55">
        <v>4223</v>
      </c>
      <c r="B54" s="52">
        <v>291</v>
      </c>
      <c r="C54" s="35">
        <v>711</v>
      </c>
      <c r="D54" s="52">
        <f t="shared" si="7"/>
        <v>3</v>
      </c>
      <c r="E54" s="52">
        <f t="shared" si="8"/>
        <v>2025</v>
      </c>
      <c r="F54" s="53" t="s">
        <v>61</v>
      </c>
      <c r="G54" s="53" t="s">
        <v>61</v>
      </c>
      <c r="H54" s="46">
        <f>Q54*($V$4/$V$5)</f>
        <v>0.34491155570013732</v>
      </c>
      <c r="I54" s="94">
        <f t="shared" si="1"/>
        <v>-9.1445623289052508E-2</v>
      </c>
      <c r="J54" s="119">
        <f t="shared" si="2"/>
        <v>-5.7765560826312512E-3</v>
      </c>
      <c r="K54" s="119">
        <f t="shared" si="3"/>
        <v>0</v>
      </c>
      <c r="L54" s="87">
        <f t="shared" si="19"/>
        <v>5.7765560826312573E-3</v>
      </c>
      <c r="M54" s="102">
        <f t="shared" si="20"/>
        <v>-9.7222179371683759E-2</v>
      </c>
      <c r="N54" s="94">
        <f t="shared" si="16"/>
        <v>0.25346593241108484</v>
      </c>
      <c r="O54" s="87">
        <v>0.25346593241108484</v>
      </c>
      <c r="P54" s="102">
        <f>H54+M54</f>
        <v>0.24768937632845356</v>
      </c>
      <c r="Q54" s="128">
        <v>34.9</v>
      </c>
      <c r="R54" s="56" t="s">
        <v>12</v>
      </c>
    </row>
    <row r="55" spans="1:18" ht="14.1" customHeight="1">
      <c r="A55" s="54">
        <v>4223</v>
      </c>
      <c r="B55" s="52">
        <v>291</v>
      </c>
      <c r="C55" s="35">
        <v>721</v>
      </c>
      <c r="D55" s="52">
        <f t="shared" si="7"/>
        <v>3</v>
      </c>
      <c r="E55" s="52">
        <f t="shared" si="8"/>
        <v>2025</v>
      </c>
      <c r="F55" s="53" t="s">
        <v>61</v>
      </c>
      <c r="G55" s="53" t="s">
        <v>61</v>
      </c>
      <c r="H55" s="46">
        <f>Q55*($V$4/$V$5)</f>
        <v>0.34589984096002308</v>
      </c>
      <c r="I55" s="94">
        <f t="shared" si="1"/>
        <v>-9.1707645132287602E-2</v>
      </c>
      <c r="J55" s="119">
        <f t="shared" si="2"/>
        <v>-5.793107819257709E-3</v>
      </c>
      <c r="K55" s="119">
        <f t="shared" si="3"/>
        <v>0</v>
      </c>
      <c r="L55" s="87">
        <f t="shared" si="19"/>
        <v>5.7931078192577081E-3</v>
      </c>
      <c r="M55" s="102">
        <f t="shared" si="20"/>
        <v>-9.7500752951545311E-2</v>
      </c>
      <c r="N55" s="94">
        <f t="shared" si="16"/>
        <v>0.25419219582773545</v>
      </c>
      <c r="O55" s="87">
        <v>0.25419219582773545</v>
      </c>
      <c r="P55" s="102">
        <f t="shared" si="6"/>
        <v>0.24839908800847776</v>
      </c>
      <c r="Q55" s="128">
        <v>35</v>
      </c>
      <c r="R55" s="54" t="s">
        <v>12</v>
      </c>
    </row>
    <row r="56" spans="1:18" ht="14.1" customHeight="1">
      <c r="A56" s="55">
        <v>4223</v>
      </c>
      <c r="B56" s="52">
        <v>291</v>
      </c>
      <c r="C56" s="35">
        <v>731</v>
      </c>
      <c r="D56" s="52">
        <f t="shared" si="7"/>
        <v>3</v>
      </c>
      <c r="E56" s="52">
        <f t="shared" si="8"/>
        <v>2025</v>
      </c>
      <c r="F56" s="53">
        <v>3.1417999999999999</v>
      </c>
      <c r="G56" s="53">
        <v>4.1558000000000002</v>
      </c>
      <c r="H56" s="46">
        <f t="shared" si="10"/>
        <v>1.0140000000000002</v>
      </c>
      <c r="I56" s="94">
        <f t="shared" si="1"/>
        <v>-0.16952813257311455</v>
      </c>
      <c r="J56" s="119">
        <f t="shared" si="2"/>
        <v>-1.0708973597313542E-2</v>
      </c>
      <c r="K56" s="119">
        <f t="shared" si="3"/>
        <v>0</v>
      </c>
      <c r="L56" s="87">
        <f t="shared" si="19"/>
        <v>1.0708973597313536E-2</v>
      </c>
      <c r="M56" s="102">
        <f t="shared" si="20"/>
        <v>-0.1802371061704281</v>
      </c>
      <c r="N56" s="94">
        <f t="shared" si="16"/>
        <v>0.84447186742688563</v>
      </c>
      <c r="O56" s="87">
        <v>0.84447186742688563</v>
      </c>
      <c r="P56" s="102">
        <f t="shared" si="6"/>
        <v>0.83376289382957214</v>
      </c>
      <c r="Q56" s="128">
        <v>64.7</v>
      </c>
      <c r="R56" s="56" t="s">
        <v>13</v>
      </c>
    </row>
    <row r="57" spans="1:18" ht="14.1" customHeight="1">
      <c r="A57" s="49">
        <v>4223</v>
      </c>
      <c r="B57" s="45">
        <v>291</v>
      </c>
      <c r="C57" s="34">
        <v>741</v>
      </c>
      <c r="D57" s="45">
        <f t="shared" si="7"/>
        <v>3</v>
      </c>
      <c r="E57" s="45">
        <f t="shared" si="8"/>
        <v>2025</v>
      </c>
      <c r="F57" s="46" t="s">
        <v>61</v>
      </c>
      <c r="G57" s="46" t="s">
        <v>61</v>
      </c>
      <c r="H57" s="46">
        <f>Q57*($V$4/$V$5)</f>
        <v>0.63645570736644252</v>
      </c>
      <c r="I57" s="94">
        <f t="shared" si="1"/>
        <v>-0.16874206704340922</v>
      </c>
      <c r="J57" s="119">
        <f t="shared" si="2"/>
        <v>-1.0659318387434197E-2</v>
      </c>
      <c r="K57" s="119">
        <f t="shared" si="3"/>
        <v>0</v>
      </c>
      <c r="L57" s="87">
        <f t="shared" si="19"/>
        <v>1.0659318387434185E-2</v>
      </c>
      <c r="M57" s="102">
        <f t="shared" si="20"/>
        <v>-0.17940138543084341</v>
      </c>
      <c r="N57" s="94">
        <f t="shared" si="16"/>
        <v>0.46771364032303331</v>
      </c>
      <c r="O57" s="87">
        <v>0.46771364032303331</v>
      </c>
      <c r="P57" s="102">
        <f t="shared" si="6"/>
        <v>0.45705432193559914</v>
      </c>
      <c r="Q57" s="128">
        <v>64.400000000000006</v>
      </c>
      <c r="R57" s="49" t="s">
        <v>12</v>
      </c>
    </row>
    <row r="58" spans="1:18" ht="14.1" customHeight="1">
      <c r="A58" s="57">
        <v>4223</v>
      </c>
      <c r="B58" s="45">
        <v>291</v>
      </c>
      <c r="C58" s="34">
        <v>751</v>
      </c>
      <c r="D58" s="45">
        <f t="shared" si="7"/>
        <v>3</v>
      </c>
      <c r="E58" s="45">
        <f t="shared" si="8"/>
        <v>2025</v>
      </c>
      <c r="F58" s="46">
        <v>0.1386</v>
      </c>
      <c r="G58" s="46">
        <v>0.1386</v>
      </c>
      <c r="H58" s="46">
        <f t="shared" si="10"/>
        <v>0</v>
      </c>
      <c r="I58" s="94">
        <f t="shared" si="1"/>
        <v>-9.0659557759347184E-2</v>
      </c>
      <c r="J58" s="119">
        <f t="shared" si="2"/>
        <v>9.0659557759347184E-2</v>
      </c>
      <c r="K58" s="119">
        <f t="shared" si="3"/>
        <v>9.0659557759347184E-2</v>
      </c>
      <c r="L58" s="102">
        <f>I58-N58</f>
        <v>0</v>
      </c>
      <c r="M58" s="102">
        <f>L58</f>
        <v>0</v>
      </c>
      <c r="N58" s="94">
        <f t="shared" si="16"/>
        <v>-9.0659557759347184E-2</v>
      </c>
      <c r="O58" s="87">
        <f>H58+L58</f>
        <v>0</v>
      </c>
      <c r="P58" s="102">
        <f t="shared" si="6"/>
        <v>0</v>
      </c>
      <c r="Q58" s="128">
        <v>34.6</v>
      </c>
      <c r="R58" s="58" t="s">
        <v>13</v>
      </c>
    </row>
    <row r="59" spans="1:18" ht="14.1" customHeight="1">
      <c r="A59" s="49">
        <v>4223</v>
      </c>
      <c r="B59" s="45">
        <v>291</v>
      </c>
      <c r="C59" s="34">
        <v>761</v>
      </c>
      <c r="D59" s="45">
        <f t="shared" si="7"/>
        <v>3</v>
      </c>
      <c r="E59" s="45">
        <f t="shared" si="8"/>
        <v>2025</v>
      </c>
      <c r="F59" s="46" t="s">
        <v>61</v>
      </c>
      <c r="G59" s="46" t="s">
        <v>61</v>
      </c>
      <c r="H59" s="46">
        <f>Q59*($V$4/$V$5)</f>
        <v>0.34491155570013732</v>
      </c>
      <c r="I59" s="94">
        <f>Q59*($N$136-$N$138)/($N$139)</f>
        <v>-9.1445623289052508E-2</v>
      </c>
      <c r="J59" s="119">
        <f>M59-I59</f>
        <v>-5.7765560826312512E-3</v>
      </c>
      <c r="K59" s="119">
        <f t="shared" si="3"/>
        <v>0</v>
      </c>
      <c r="L59" s="87">
        <f t="shared" ref="L59:L60" si="21">Q59*(($O$136)/($N$141))</f>
        <v>5.7765560826312573E-3</v>
      </c>
      <c r="M59" s="102">
        <f>I59-L59</f>
        <v>-9.7222179371683759E-2</v>
      </c>
      <c r="N59" s="94">
        <f t="shared" si="16"/>
        <v>0.25346593241108484</v>
      </c>
      <c r="O59" s="87">
        <v>0.25346593241108484</v>
      </c>
      <c r="P59" s="102">
        <f t="shared" si="6"/>
        <v>0.24768937632845356</v>
      </c>
      <c r="Q59" s="128">
        <v>34.9</v>
      </c>
      <c r="R59" s="49" t="s">
        <v>12</v>
      </c>
    </row>
    <row r="60" spans="1:18" ht="14.1" customHeight="1">
      <c r="A60" s="57">
        <v>4223</v>
      </c>
      <c r="B60" s="45">
        <v>291</v>
      </c>
      <c r="C60" s="34">
        <v>771</v>
      </c>
      <c r="D60" s="45">
        <f t="shared" si="7"/>
        <v>3</v>
      </c>
      <c r="E60" s="45">
        <f t="shared" si="8"/>
        <v>2025</v>
      </c>
      <c r="F60" s="46">
        <v>4.9461000000000004</v>
      </c>
      <c r="G60" s="46">
        <v>5.9348000000000001</v>
      </c>
      <c r="H60" s="46">
        <f>G60-F60</f>
        <v>0.98869999999999969</v>
      </c>
      <c r="I60" s="94">
        <f t="shared" si="1"/>
        <v>-0.16900408888664431</v>
      </c>
      <c r="J60" s="119">
        <f t="shared" si="2"/>
        <v>-1.0675870124060627E-2</v>
      </c>
      <c r="K60" s="119">
        <f t="shared" si="3"/>
        <v>0</v>
      </c>
      <c r="L60" s="87">
        <f t="shared" si="21"/>
        <v>1.0675870124060634E-2</v>
      </c>
      <c r="M60" s="102">
        <f>I60-L60</f>
        <v>-0.17967995901070494</v>
      </c>
      <c r="N60" s="94">
        <f t="shared" si="16"/>
        <v>0.81969591111335538</v>
      </c>
      <c r="O60" s="87">
        <v>0.81969591111335538</v>
      </c>
      <c r="P60" s="102">
        <f t="shared" si="6"/>
        <v>0.8090200409892947</v>
      </c>
      <c r="Q60" s="128">
        <v>64.5</v>
      </c>
      <c r="R60" s="58" t="s">
        <v>13</v>
      </c>
    </row>
    <row r="61" spans="1:18" ht="14.1" customHeight="1">
      <c r="A61" s="49">
        <v>4223</v>
      </c>
      <c r="B61" s="45">
        <v>291</v>
      </c>
      <c r="C61" s="34">
        <v>781</v>
      </c>
      <c r="D61" s="45">
        <f t="shared" si="7"/>
        <v>3</v>
      </c>
      <c r="E61" s="45">
        <f t="shared" si="8"/>
        <v>2025</v>
      </c>
      <c r="F61" s="46">
        <v>0.92220000000000002</v>
      </c>
      <c r="G61" s="46">
        <v>1.0057</v>
      </c>
      <c r="H61" s="46">
        <f t="shared" si="10"/>
        <v>8.3500000000000019E-2</v>
      </c>
      <c r="I61" s="94">
        <f t="shared" si="1"/>
        <v>-0.16900408888664431</v>
      </c>
      <c r="J61" s="119">
        <f t="shared" si="2"/>
        <v>8.5504088886644292E-2</v>
      </c>
      <c r="K61" s="119">
        <f t="shared" si="3"/>
        <v>2.004088886644273E-3</v>
      </c>
      <c r="L61" s="102">
        <f>I61-N61</f>
        <v>-8.3500000000000019E-2</v>
      </c>
      <c r="M61" s="102">
        <f>L61</f>
        <v>-8.3500000000000019E-2</v>
      </c>
      <c r="N61" s="94">
        <f t="shared" si="16"/>
        <v>-8.5504088886644292E-2</v>
      </c>
      <c r="O61" s="87">
        <f>H61+L61</f>
        <v>0</v>
      </c>
      <c r="P61" s="102">
        <f t="shared" si="6"/>
        <v>0</v>
      </c>
      <c r="Q61" s="128">
        <v>64.5</v>
      </c>
      <c r="R61" s="49" t="s">
        <v>13</v>
      </c>
    </row>
    <row r="62" spans="1:18" ht="14.1" customHeight="1">
      <c r="A62" s="57">
        <v>4223</v>
      </c>
      <c r="B62" s="45">
        <v>291</v>
      </c>
      <c r="C62" s="34">
        <v>791</v>
      </c>
      <c r="D62" s="45">
        <f t="shared" si="7"/>
        <v>3</v>
      </c>
      <c r="E62" s="45">
        <f t="shared" si="8"/>
        <v>2025</v>
      </c>
      <c r="F62" s="46">
        <v>2.2629000000000001</v>
      </c>
      <c r="G62" s="46">
        <v>2.5937000000000001</v>
      </c>
      <c r="H62" s="46">
        <f t="shared" si="10"/>
        <v>0.33079999999999998</v>
      </c>
      <c r="I62" s="94">
        <f t="shared" si="1"/>
        <v>-9.11836014458174E-2</v>
      </c>
      <c r="J62" s="119">
        <f t="shared" si="2"/>
        <v>-5.7600043460048073E-3</v>
      </c>
      <c r="K62" s="119">
        <f>L62+J62</f>
        <v>0</v>
      </c>
      <c r="L62" s="87">
        <f t="shared" ref="L62:L66" si="22">Q62*(($O$136)/($N$141))</f>
        <v>5.7600043460048064E-3</v>
      </c>
      <c r="M62" s="102">
        <f>I62-L62</f>
        <v>-9.6943605791822207E-2</v>
      </c>
      <c r="N62" s="94">
        <f t="shared" si="16"/>
        <v>0.2396163985541826</v>
      </c>
      <c r="O62" s="87">
        <v>0.2396163985541826</v>
      </c>
      <c r="P62" s="102">
        <f t="shared" si="6"/>
        <v>0.23385639420817778</v>
      </c>
      <c r="Q62" s="128">
        <v>34.799999999999997</v>
      </c>
      <c r="R62" s="58" t="s">
        <v>13</v>
      </c>
    </row>
    <row r="63" spans="1:18" ht="14.1" customHeight="1">
      <c r="A63" s="49">
        <v>4223</v>
      </c>
      <c r="B63" s="45">
        <v>291</v>
      </c>
      <c r="C63" s="34">
        <v>801</v>
      </c>
      <c r="D63" s="45">
        <f t="shared" si="7"/>
        <v>3</v>
      </c>
      <c r="E63" s="45">
        <f t="shared" si="8"/>
        <v>2025</v>
      </c>
      <c r="F63" s="46">
        <v>1.2794000000000001</v>
      </c>
      <c r="G63" s="46">
        <v>1.5198</v>
      </c>
      <c r="H63" s="46">
        <f t="shared" si="10"/>
        <v>0.24039999999999995</v>
      </c>
      <c r="I63" s="94">
        <f t="shared" si="1"/>
        <v>-9.0921579602582292E-2</v>
      </c>
      <c r="J63" s="119">
        <f t="shared" si="2"/>
        <v>-5.7434526093783633E-3</v>
      </c>
      <c r="K63" s="119">
        <f t="shared" si="3"/>
        <v>0</v>
      </c>
      <c r="L63" s="87">
        <f t="shared" si="22"/>
        <v>5.7434526093783573E-3</v>
      </c>
      <c r="M63" s="102">
        <f>I63-L63</f>
        <v>-9.6665032211960655E-2</v>
      </c>
      <c r="N63" s="94">
        <f t="shared" si="16"/>
        <v>0.14947842039741766</v>
      </c>
      <c r="O63" s="87">
        <v>0.14947842039741766</v>
      </c>
      <c r="P63" s="102">
        <f t="shared" si="6"/>
        <v>0.14373496778803929</v>
      </c>
      <c r="Q63" s="128">
        <v>34.700000000000003</v>
      </c>
      <c r="R63" s="49" t="s">
        <v>13</v>
      </c>
    </row>
    <row r="64" spans="1:18" ht="14.1" customHeight="1">
      <c r="A64" s="57">
        <v>4223</v>
      </c>
      <c r="B64" s="45">
        <v>291</v>
      </c>
      <c r="C64" s="34">
        <v>811</v>
      </c>
      <c r="D64" s="45">
        <f t="shared" si="7"/>
        <v>3</v>
      </c>
      <c r="E64" s="45">
        <f t="shared" si="8"/>
        <v>2025</v>
      </c>
      <c r="F64" s="46">
        <v>4.8296999999999999</v>
      </c>
      <c r="G64" s="46">
        <v>5.7256999999999998</v>
      </c>
      <c r="H64" s="46">
        <f t="shared" si="10"/>
        <v>0.89599999999999991</v>
      </c>
      <c r="I64" s="94">
        <f t="shared" si="1"/>
        <v>-0.1692661107298794</v>
      </c>
      <c r="J64" s="119">
        <f t="shared" si="2"/>
        <v>-1.0692421860687085E-2</v>
      </c>
      <c r="K64" s="119">
        <f t="shared" si="3"/>
        <v>0</v>
      </c>
      <c r="L64" s="87">
        <f t="shared" si="22"/>
        <v>1.0692421860687083E-2</v>
      </c>
      <c r="M64" s="102">
        <f>I64-L64</f>
        <v>-0.17995853259056649</v>
      </c>
      <c r="N64" s="94">
        <f t="shared" si="16"/>
        <v>0.7267338892701205</v>
      </c>
      <c r="O64" s="87">
        <v>0.7267338892701205</v>
      </c>
      <c r="P64" s="102">
        <f t="shared" si="6"/>
        <v>0.71604146740943342</v>
      </c>
      <c r="Q64" s="128">
        <v>64.599999999999994</v>
      </c>
      <c r="R64" s="49" t="s">
        <v>13</v>
      </c>
    </row>
    <row r="65" spans="1:18" ht="14.1" customHeight="1">
      <c r="A65" s="49">
        <v>4223</v>
      </c>
      <c r="B65" s="45">
        <v>291</v>
      </c>
      <c r="C65" s="34">
        <v>821</v>
      </c>
      <c r="D65" s="45">
        <f t="shared" si="7"/>
        <v>3</v>
      </c>
      <c r="E65" s="45">
        <f t="shared" si="8"/>
        <v>2025</v>
      </c>
      <c r="F65" s="46">
        <v>4.2619999999999996</v>
      </c>
      <c r="G65" s="46">
        <v>5.1132999999999997</v>
      </c>
      <c r="H65" s="46">
        <f t="shared" si="10"/>
        <v>0.85130000000000017</v>
      </c>
      <c r="I65" s="94">
        <f t="shared" si="1"/>
        <v>-0.16874206704340922</v>
      </c>
      <c r="J65" s="119">
        <f t="shared" si="2"/>
        <v>-1.0659318387434197E-2</v>
      </c>
      <c r="K65" s="119">
        <f t="shared" si="3"/>
        <v>0</v>
      </c>
      <c r="L65" s="87">
        <f t="shared" si="22"/>
        <v>1.0659318387434185E-2</v>
      </c>
      <c r="M65" s="102">
        <f>I65-L65</f>
        <v>-0.17940138543084341</v>
      </c>
      <c r="N65" s="94">
        <f t="shared" si="16"/>
        <v>0.68255793295659095</v>
      </c>
      <c r="O65" s="87">
        <v>0.68255793295659095</v>
      </c>
      <c r="P65" s="102">
        <f t="shared" si="6"/>
        <v>0.67189861456915678</v>
      </c>
      <c r="Q65" s="128">
        <v>64.400000000000006</v>
      </c>
      <c r="R65" s="49" t="s">
        <v>13</v>
      </c>
    </row>
    <row r="66" spans="1:18" ht="14.1" customHeight="1">
      <c r="A66" s="57">
        <v>4223</v>
      </c>
      <c r="B66" s="45">
        <v>291</v>
      </c>
      <c r="C66" s="34">
        <v>831</v>
      </c>
      <c r="D66" s="45">
        <f t="shared" si="7"/>
        <v>3</v>
      </c>
      <c r="E66" s="45">
        <f t="shared" si="8"/>
        <v>2025</v>
      </c>
      <c r="F66" s="46">
        <v>0.24979999999999999</v>
      </c>
      <c r="G66" s="46">
        <v>0.40989999999999999</v>
      </c>
      <c r="H66" s="46">
        <f t="shared" si="10"/>
        <v>0.16009999999999999</v>
      </c>
      <c r="I66" s="94">
        <f t="shared" si="1"/>
        <v>-9.11836014458174E-2</v>
      </c>
      <c r="J66" s="119">
        <f t="shared" si="2"/>
        <v>-5.7600043460048073E-3</v>
      </c>
      <c r="K66" s="119">
        <f t="shared" si="3"/>
        <v>0</v>
      </c>
      <c r="L66" s="87">
        <f t="shared" si="22"/>
        <v>5.7600043460048064E-3</v>
      </c>
      <c r="M66" s="102">
        <f>I66-L66</f>
        <v>-9.6943605791822207E-2</v>
      </c>
      <c r="N66" s="94">
        <f t="shared" si="16"/>
        <v>6.8916398554182592E-2</v>
      </c>
      <c r="O66" s="87">
        <v>6.8916398554182592E-2</v>
      </c>
      <c r="P66" s="102">
        <f t="shared" si="6"/>
        <v>6.3156394208177785E-2</v>
      </c>
      <c r="Q66" s="128">
        <v>34.799999999999997</v>
      </c>
      <c r="R66" s="58" t="s">
        <v>13</v>
      </c>
    </row>
    <row r="67" spans="1:18" ht="14.1" customHeight="1">
      <c r="A67" s="49">
        <v>4223</v>
      </c>
      <c r="B67" s="45">
        <v>291</v>
      </c>
      <c r="C67" s="34">
        <v>841</v>
      </c>
      <c r="D67" s="45">
        <f t="shared" si="7"/>
        <v>3</v>
      </c>
      <c r="E67" s="45">
        <f t="shared" si="8"/>
        <v>2025</v>
      </c>
      <c r="F67" s="46">
        <v>1.0558000000000001</v>
      </c>
      <c r="G67" s="46">
        <v>1.1062000000000001</v>
      </c>
      <c r="H67" s="46">
        <f t="shared" si="10"/>
        <v>5.04E-2</v>
      </c>
      <c r="I67" s="94">
        <f t="shared" si="1"/>
        <v>-9.11836014458174E-2</v>
      </c>
      <c r="J67" s="119">
        <f t="shared" si="2"/>
        <v>4.07836014458174E-2</v>
      </c>
      <c r="K67" s="119">
        <f t="shared" si="3"/>
        <v>-9.6163985541826008E-3</v>
      </c>
      <c r="L67" s="102">
        <f>I67-N67</f>
        <v>-5.04E-2</v>
      </c>
      <c r="M67" s="102">
        <f>L67</f>
        <v>-5.04E-2</v>
      </c>
      <c r="N67" s="94">
        <f t="shared" si="16"/>
        <v>-4.07836014458174E-2</v>
      </c>
      <c r="O67" s="87">
        <f>H67+L67</f>
        <v>0</v>
      </c>
      <c r="P67" s="102">
        <f t="shared" si="6"/>
        <v>0</v>
      </c>
      <c r="Q67" s="128">
        <v>34.799999999999997</v>
      </c>
      <c r="R67" s="49" t="s">
        <v>13</v>
      </c>
    </row>
    <row r="68" spans="1:18" ht="14.1" customHeight="1">
      <c r="A68" s="57">
        <v>4223</v>
      </c>
      <c r="B68" s="45">
        <v>291</v>
      </c>
      <c r="C68" s="34">
        <v>851</v>
      </c>
      <c r="D68" s="45">
        <f t="shared" si="7"/>
        <v>3</v>
      </c>
      <c r="E68" s="45">
        <f t="shared" si="8"/>
        <v>2025</v>
      </c>
      <c r="F68" s="46" t="s">
        <v>61</v>
      </c>
      <c r="G68" s="46" t="s">
        <v>61</v>
      </c>
      <c r="H68" s="46">
        <f>Q68*($V$4/$V$5)</f>
        <v>0.63744399262632834</v>
      </c>
      <c r="I68" s="94">
        <f t="shared" si="1"/>
        <v>-0.16900408888664431</v>
      </c>
      <c r="J68" s="119">
        <f t="shared" si="2"/>
        <v>-1.0675870124060627E-2</v>
      </c>
      <c r="K68" s="119">
        <f t="shared" si="3"/>
        <v>0</v>
      </c>
      <c r="L68" s="87">
        <f t="shared" ref="L68:L76" si="23">Q68*(($O$136)/($N$141))</f>
        <v>1.0675870124060634E-2</v>
      </c>
      <c r="M68" s="102">
        <f>I68-L68</f>
        <v>-0.17967995901070494</v>
      </c>
      <c r="N68" s="94">
        <f t="shared" ref="N68:N99" si="24">H68+I68</f>
        <v>0.46843990373968403</v>
      </c>
      <c r="O68" s="87">
        <v>0.46843990373968403</v>
      </c>
      <c r="P68" s="102">
        <f t="shared" si="6"/>
        <v>0.4577640336156234</v>
      </c>
      <c r="Q68" s="128">
        <v>64.5</v>
      </c>
      <c r="R68" s="58" t="s">
        <v>12</v>
      </c>
    </row>
    <row r="69" spans="1:18" ht="14.1" customHeight="1">
      <c r="A69" s="49">
        <v>4223</v>
      </c>
      <c r="B69" s="45">
        <v>291</v>
      </c>
      <c r="C69" s="34">
        <v>861</v>
      </c>
      <c r="D69" s="45">
        <f t="shared" si="7"/>
        <v>3</v>
      </c>
      <c r="E69" s="45">
        <f t="shared" si="8"/>
        <v>2025</v>
      </c>
      <c r="F69" s="46">
        <v>2.9201000000000001</v>
      </c>
      <c r="G69" s="46">
        <v>3.7404999999999999</v>
      </c>
      <c r="H69" s="46">
        <f t="shared" si="10"/>
        <v>0.8203999999999998</v>
      </c>
      <c r="I69" s="94">
        <f t="shared" ref="I69:I80" si="25">Q69*($N$136-$N$138)/($N$139)</f>
        <v>-0.16900408888664431</v>
      </c>
      <c r="J69" s="119">
        <f t="shared" ref="J69:J78" si="26">M69-I69</f>
        <v>-1.0675870124060627E-2</v>
      </c>
      <c r="K69" s="119">
        <f t="shared" ref="K69:K73" si="27">L69+J69</f>
        <v>0</v>
      </c>
      <c r="L69" s="87">
        <f t="shared" si="23"/>
        <v>1.0675870124060634E-2</v>
      </c>
      <c r="M69" s="102">
        <f t="shared" ref="M69:M74" si="28">I69-L69</f>
        <v>-0.17967995901070494</v>
      </c>
      <c r="N69" s="94">
        <f t="shared" si="24"/>
        <v>0.65139591111335549</v>
      </c>
      <c r="O69" s="87">
        <v>0.65139591111335549</v>
      </c>
      <c r="P69" s="102">
        <f t="shared" ref="P69" si="29">H69+M69</f>
        <v>0.6407200409892948</v>
      </c>
      <c r="Q69" s="128">
        <v>64.5</v>
      </c>
      <c r="R69" s="49" t="s">
        <v>13</v>
      </c>
    </row>
    <row r="70" spans="1:18" ht="14.1" customHeight="1">
      <c r="A70" s="57">
        <v>4223</v>
      </c>
      <c r="B70" s="45">
        <v>291</v>
      </c>
      <c r="C70" s="34">
        <v>871</v>
      </c>
      <c r="D70" s="45">
        <f t="shared" si="7"/>
        <v>3</v>
      </c>
      <c r="E70" s="45">
        <f t="shared" si="8"/>
        <v>2025</v>
      </c>
      <c r="F70" s="46" t="s">
        <v>61</v>
      </c>
      <c r="G70" s="46" t="s">
        <v>61</v>
      </c>
      <c r="H70" s="46">
        <f>Q70*($V$4/$V$5)</f>
        <v>0.34392327044025151</v>
      </c>
      <c r="I70" s="94">
        <f t="shared" si="25"/>
        <v>-9.11836014458174E-2</v>
      </c>
      <c r="J70" s="119">
        <f t="shared" si="26"/>
        <v>-5.7600043460048073E-3</v>
      </c>
      <c r="K70" s="119">
        <f t="shared" si="27"/>
        <v>0</v>
      </c>
      <c r="L70" s="87">
        <f t="shared" si="23"/>
        <v>5.7600043460048064E-3</v>
      </c>
      <c r="M70" s="102">
        <f t="shared" si="28"/>
        <v>-9.6943605791822207E-2</v>
      </c>
      <c r="N70" s="94">
        <f t="shared" si="24"/>
        <v>0.25273966899443412</v>
      </c>
      <c r="O70" s="87">
        <v>0.25273966899443412</v>
      </c>
      <c r="P70" s="102">
        <f>H70+M70</f>
        <v>0.2469796646484293</v>
      </c>
      <c r="Q70" s="128">
        <v>34.799999999999997</v>
      </c>
      <c r="R70" s="58" t="s">
        <v>12</v>
      </c>
    </row>
    <row r="71" spans="1:18" ht="14.1" customHeight="1">
      <c r="A71" s="49">
        <v>4223</v>
      </c>
      <c r="B71" s="45">
        <v>291</v>
      </c>
      <c r="C71" s="34">
        <v>881</v>
      </c>
      <c r="D71" s="45">
        <f t="shared" si="7"/>
        <v>3</v>
      </c>
      <c r="E71" s="45">
        <f t="shared" si="8"/>
        <v>2025</v>
      </c>
      <c r="F71" s="46" t="s">
        <v>61</v>
      </c>
      <c r="G71" s="46" t="s">
        <v>61</v>
      </c>
      <c r="H71" s="46">
        <f>Q71*($V$4/$V$5)</f>
        <v>0.34392327044025151</v>
      </c>
      <c r="I71" s="94">
        <f t="shared" si="25"/>
        <v>-9.11836014458174E-2</v>
      </c>
      <c r="J71" s="119">
        <f t="shared" si="26"/>
        <v>-5.7600043460048073E-3</v>
      </c>
      <c r="K71" s="119">
        <f t="shared" si="27"/>
        <v>0</v>
      </c>
      <c r="L71" s="87">
        <f t="shared" si="23"/>
        <v>5.7600043460048064E-3</v>
      </c>
      <c r="M71" s="102">
        <f t="shared" si="28"/>
        <v>-9.6943605791822207E-2</v>
      </c>
      <c r="N71" s="94">
        <f t="shared" si="24"/>
        <v>0.25273966899443412</v>
      </c>
      <c r="O71" s="87">
        <v>0.25273966899443412</v>
      </c>
      <c r="P71" s="102">
        <f t="shared" ref="P71:P84" si="30">H71+M71</f>
        <v>0.2469796646484293</v>
      </c>
      <c r="Q71" s="128">
        <v>34.799999999999997</v>
      </c>
      <c r="R71" s="49" t="s">
        <v>12</v>
      </c>
    </row>
    <row r="72" spans="1:18" ht="14.1" customHeight="1">
      <c r="A72" s="57">
        <v>4223</v>
      </c>
      <c r="B72" s="45">
        <v>291</v>
      </c>
      <c r="C72" s="34">
        <v>891</v>
      </c>
      <c r="D72" s="45">
        <f t="shared" si="7"/>
        <v>3</v>
      </c>
      <c r="E72" s="45">
        <f t="shared" si="8"/>
        <v>2025</v>
      </c>
      <c r="F72" s="46">
        <v>4.8708999999999998</v>
      </c>
      <c r="G72" s="46">
        <v>6.0956999999999999</v>
      </c>
      <c r="H72" s="46">
        <f t="shared" si="10"/>
        <v>1.2248000000000001</v>
      </c>
      <c r="I72" s="94">
        <f t="shared" si="25"/>
        <v>-0.1692661107298794</v>
      </c>
      <c r="J72" s="119">
        <f t="shared" si="26"/>
        <v>-1.0692421860687085E-2</v>
      </c>
      <c r="K72" s="119">
        <f t="shared" si="27"/>
        <v>0</v>
      </c>
      <c r="L72" s="87">
        <f t="shared" si="23"/>
        <v>1.0692421860687083E-2</v>
      </c>
      <c r="M72" s="102">
        <f t="shared" si="28"/>
        <v>-0.17995853259056649</v>
      </c>
      <c r="N72" s="94">
        <f t="shared" si="24"/>
        <v>1.0555338892701207</v>
      </c>
      <c r="O72" s="87">
        <v>1.0555338892701207</v>
      </c>
      <c r="P72" s="102">
        <f t="shared" si="30"/>
        <v>1.0448414674094337</v>
      </c>
      <c r="Q72" s="128">
        <v>64.599999999999994</v>
      </c>
      <c r="R72" s="58" t="s">
        <v>13</v>
      </c>
    </row>
    <row r="73" spans="1:18" ht="14.1" customHeight="1">
      <c r="A73" s="44">
        <v>4223</v>
      </c>
      <c r="B73" s="45">
        <v>291</v>
      </c>
      <c r="C73" s="34">
        <v>951</v>
      </c>
      <c r="D73" s="45">
        <f t="shared" ref="D73:D132" si="31">D$4</f>
        <v>3</v>
      </c>
      <c r="E73" s="45">
        <f t="shared" ref="E73:E132" si="32">$E$4</f>
        <v>2025</v>
      </c>
      <c r="F73" s="46" t="s">
        <v>61</v>
      </c>
      <c r="G73" s="46" t="s">
        <v>61</v>
      </c>
      <c r="H73" s="46">
        <f>Q73*($V$4/$V$5)</f>
        <v>0.34392327044025151</v>
      </c>
      <c r="I73" s="94">
        <f t="shared" si="25"/>
        <v>-9.11836014458174E-2</v>
      </c>
      <c r="J73" s="119">
        <f t="shared" si="26"/>
        <v>-5.7600043460048073E-3</v>
      </c>
      <c r="K73" s="119">
        <f t="shared" si="27"/>
        <v>0</v>
      </c>
      <c r="L73" s="87">
        <f t="shared" si="23"/>
        <v>5.7600043460048064E-3</v>
      </c>
      <c r="M73" s="102">
        <f t="shared" si="28"/>
        <v>-9.6943605791822207E-2</v>
      </c>
      <c r="N73" s="94">
        <f t="shared" si="24"/>
        <v>0.25273966899443412</v>
      </c>
      <c r="O73" s="87">
        <v>0.25273966899443412</v>
      </c>
      <c r="P73" s="102">
        <f t="shared" si="30"/>
        <v>0.2469796646484293</v>
      </c>
      <c r="Q73" s="128">
        <v>34.799999999999997</v>
      </c>
      <c r="R73" s="49" t="s">
        <v>12</v>
      </c>
    </row>
    <row r="74" spans="1:18" ht="14.1" customHeight="1">
      <c r="A74" s="44">
        <v>4223</v>
      </c>
      <c r="B74" s="45">
        <v>291</v>
      </c>
      <c r="C74" s="34">
        <v>971</v>
      </c>
      <c r="D74" s="45">
        <f t="shared" si="31"/>
        <v>3</v>
      </c>
      <c r="E74" s="45">
        <f t="shared" si="32"/>
        <v>2025</v>
      </c>
      <c r="F74" s="46">
        <v>5.4816000000000003</v>
      </c>
      <c r="G74" s="46">
        <v>6.3376000000000001</v>
      </c>
      <c r="H74" s="46">
        <f t="shared" ref="H74" si="33">G74-F74</f>
        <v>0.85599999999999987</v>
      </c>
      <c r="I74" s="94">
        <f t="shared" si="25"/>
        <v>-0.16900408888664431</v>
      </c>
      <c r="J74" s="119">
        <f t="shared" si="26"/>
        <v>-1.0675870124060627E-2</v>
      </c>
      <c r="K74" s="119">
        <f>L74+J74</f>
        <v>0</v>
      </c>
      <c r="L74" s="87">
        <f t="shared" si="23"/>
        <v>1.0675870124060634E-2</v>
      </c>
      <c r="M74" s="102">
        <f t="shared" si="28"/>
        <v>-0.17967995901070494</v>
      </c>
      <c r="N74" s="94">
        <f t="shared" si="24"/>
        <v>0.68699591111335556</v>
      </c>
      <c r="O74" s="87">
        <v>0.68699591111335556</v>
      </c>
      <c r="P74" s="102">
        <f t="shared" si="30"/>
        <v>0.67632004098929488</v>
      </c>
      <c r="Q74" s="128">
        <v>64.5</v>
      </c>
      <c r="R74" s="49" t="s">
        <v>13</v>
      </c>
    </row>
    <row r="75" spans="1:18" ht="14.1" customHeight="1">
      <c r="A75" s="44">
        <v>4223</v>
      </c>
      <c r="B75" s="45">
        <v>291</v>
      </c>
      <c r="C75" s="34">
        <v>981</v>
      </c>
      <c r="D75" s="45">
        <f t="shared" si="31"/>
        <v>3</v>
      </c>
      <c r="E75" s="45">
        <f t="shared" si="32"/>
        <v>2025</v>
      </c>
      <c r="F75" s="46" t="s">
        <v>61</v>
      </c>
      <c r="G75" s="46" t="s">
        <v>61</v>
      </c>
      <c r="H75" s="46">
        <f>Q75*($V$4/$V$5)</f>
        <v>0.34392327044025151</v>
      </c>
      <c r="I75" s="94">
        <f t="shared" si="25"/>
        <v>-9.11836014458174E-2</v>
      </c>
      <c r="J75" s="119">
        <f t="shared" si="26"/>
        <v>-5.7600043460048073E-3</v>
      </c>
      <c r="K75" s="119">
        <f t="shared" ref="K75:K84" si="34">L75+J75</f>
        <v>0</v>
      </c>
      <c r="L75" s="87">
        <f t="shared" si="23"/>
        <v>5.7600043460048064E-3</v>
      </c>
      <c r="M75" s="102">
        <f>I75-L75</f>
        <v>-9.6943605791822207E-2</v>
      </c>
      <c r="N75" s="94">
        <f t="shared" si="24"/>
        <v>0.25273966899443412</v>
      </c>
      <c r="O75" s="87">
        <v>0.25273966899443412</v>
      </c>
      <c r="P75" s="102">
        <f>H75+M75</f>
        <v>0.2469796646484293</v>
      </c>
      <c r="Q75" s="128">
        <v>34.799999999999997</v>
      </c>
      <c r="R75" s="49" t="s">
        <v>12</v>
      </c>
    </row>
    <row r="76" spans="1:18" ht="14.1" customHeight="1">
      <c r="A76" s="44">
        <v>4223</v>
      </c>
      <c r="B76" s="45">
        <v>291</v>
      </c>
      <c r="C76" s="34">
        <v>991</v>
      </c>
      <c r="D76" s="45">
        <f t="shared" si="31"/>
        <v>3</v>
      </c>
      <c r="E76" s="45">
        <f t="shared" si="32"/>
        <v>2025</v>
      </c>
      <c r="F76" s="46" t="s">
        <v>61</v>
      </c>
      <c r="G76" s="46" t="s">
        <v>61</v>
      </c>
      <c r="H76" s="46">
        <f>Q76*($V$4/$V$5)</f>
        <v>0.34491155570013732</v>
      </c>
      <c r="I76" s="94">
        <f t="shared" si="25"/>
        <v>-9.1445623289052508E-2</v>
      </c>
      <c r="J76" s="119">
        <f t="shared" si="26"/>
        <v>-5.7765560826312512E-3</v>
      </c>
      <c r="K76" s="119">
        <f t="shared" si="34"/>
        <v>0</v>
      </c>
      <c r="L76" s="87">
        <f t="shared" si="23"/>
        <v>5.7765560826312573E-3</v>
      </c>
      <c r="M76" s="102">
        <f t="shared" ref="M76:M132" si="35">I76-L76</f>
        <v>-9.7222179371683759E-2</v>
      </c>
      <c r="N76" s="94">
        <f>H76+I76</f>
        <v>0.25346593241108484</v>
      </c>
      <c r="O76" s="87">
        <v>0.25346593241108484</v>
      </c>
      <c r="P76" s="102">
        <f>H76+M76</f>
        <v>0.24768937632845356</v>
      </c>
      <c r="Q76" s="128">
        <v>34.9</v>
      </c>
      <c r="R76" s="49" t="s">
        <v>12</v>
      </c>
    </row>
    <row r="77" spans="1:18" ht="14.1" customHeight="1">
      <c r="A77" s="44">
        <v>4223</v>
      </c>
      <c r="B77" s="45">
        <v>291</v>
      </c>
      <c r="C77" s="34">
        <v>1011</v>
      </c>
      <c r="D77" s="45">
        <f t="shared" si="31"/>
        <v>3</v>
      </c>
      <c r="E77" s="45">
        <f t="shared" si="32"/>
        <v>2025</v>
      </c>
      <c r="F77" s="46">
        <v>1.9137999999999999</v>
      </c>
      <c r="G77" s="46">
        <v>2.0501999999999998</v>
      </c>
      <c r="H77" s="46">
        <f t="shared" ref="H77:H90" si="36">G77-F77</f>
        <v>0.13639999999999985</v>
      </c>
      <c r="I77" s="94">
        <f t="shared" si="25"/>
        <v>-0.16900408888664431</v>
      </c>
      <c r="J77" s="119">
        <f>M77-I77</f>
        <v>3.2604088886644317E-2</v>
      </c>
      <c r="K77" s="119">
        <f t="shared" si="34"/>
        <v>-0.10379591111335554</v>
      </c>
      <c r="L77" s="137">
        <f>-N77+I77</f>
        <v>-0.13639999999999985</v>
      </c>
      <c r="M77" s="102">
        <v>-0.13639999999999999</v>
      </c>
      <c r="N77" s="94">
        <f>H77+I77</f>
        <v>-3.2604088886644456E-2</v>
      </c>
      <c r="O77" s="87">
        <v>0</v>
      </c>
      <c r="P77" s="102">
        <f>H77+M77</f>
        <v>0</v>
      </c>
      <c r="Q77" s="128">
        <v>64.5</v>
      </c>
      <c r="R77" s="49" t="s">
        <v>13</v>
      </c>
    </row>
    <row r="78" spans="1:18" ht="14.1" customHeight="1">
      <c r="A78" s="44">
        <v>4223</v>
      </c>
      <c r="B78" s="45">
        <v>291</v>
      </c>
      <c r="C78" s="34">
        <v>1021</v>
      </c>
      <c r="D78" s="45">
        <f t="shared" si="31"/>
        <v>3</v>
      </c>
      <c r="E78" s="45">
        <f t="shared" si="32"/>
        <v>2025</v>
      </c>
      <c r="F78" s="46" t="s">
        <v>61</v>
      </c>
      <c r="G78" s="46" t="s">
        <v>61</v>
      </c>
      <c r="H78" s="46">
        <f>Q78*($V$4/$V$5)</f>
        <v>0.34491155570013732</v>
      </c>
      <c r="I78" s="94">
        <f t="shared" si="25"/>
        <v>-9.1445623289052508E-2</v>
      </c>
      <c r="J78" s="119">
        <f t="shared" si="26"/>
        <v>-5.7765560826312512E-3</v>
      </c>
      <c r="K78" s="119">
        <f t="shared" si="34"/>
        <v>0</v>
      </c>
      <c r="L78" s="87">
        <f t="shared" ref="L78:L131" si="37">Q78*(($O$136)/($N$141))</f>
        <v>5.7765560826312573E-3</v>
      </c>
      <c r="M78" s="102">
        <f t="shared" si="35"/>
        <v>-9.7222179371683759E-2</v>
      </c>
      <c r="N78" s="94">
        <f t="shared" si="24"/>
        <v>0.25346593241108484</v>
      </c>
      <c r="O78" s="87">
        <v>0.25346593241108484</v>
      </c>
      <c r="P78" s="102">
        <f t="shared" si="30"/>
        <v>0.24768937632845356</v>
      </c>
      <c r="Q78" s="128">
        <v>34.9</v>
      </c>
      <c r="R78" s="49" t="s">
        <v>12</v>
      </c>
    </row>
    <row r="79" spans="1:18" ht="14.1" customHeight="1">
      <c r="A79" s="44">
        <v>4223</v>
      </c>
      <c r="B79" s="45">
        <v>291</v>
      </c>
      <c r="C79" s="34">
        <v>1031</v>
      </c>
      <c r="D79" s="45">
        <f t="shared" si="31"/>
        <v>3</v>
      </c>
      <c r="E79" s="45">
        <f t="shared" si="32"/>
        <v>2025</v>
      </c>
      <c r="F79" s="46" t="s">
        <v>61</v>
      </c>
      <c r="G79" s="46" t="s">
        <v>61</v>
      </c>
      <c r="H79" s="46">
        <f>Q79*($V$4/$V$5)</f>
        <v>0.34491155570013732</v>
      </c>
      <c r="I79" s="94">
        <f t="shared" si="25"/>
        <v>-9.1445623289052508E-2</v>
      </c>
      <c r="J79" s="119">
        <f>M79-I79</f>
        <v>-5.7765560826312512E-3</v>
      </c>
      <c r="K79" s="119">
        <f t="shared" si="34"/>
        <v>0</v>
      </c>
      <c r="L79" s="87">
        <f t="shared" si="37"/>
        <v>5.7765560826312573E-3</v>
      </c>
      <c r="M79" s="102">
        <f t="shared" si="35"/>
        <v>-9.7222179371683759E-2</v>
      </c>
      <c r="N79" s="94">
        <f t="shared" si="24"/>
        <v>0.25346593241108484</v>
      </c>
      <c r="O79" s="87">
        <v>0.25346593241108484</v>
      </c>
      <c r="P79" s="102">
        <f t="shared" si="30"/>
        <v>0.24768937632845356</v>
      </c>
      <c r="Q79" s="128">
        <v>34.9</v>
      </c>
      <c r="R79" s="49" t="s">
        <v>12</v>
      </c>
    </row>
    <row r="80" spans="1:18" ht="14.1" customHeight="1">
      <c r="A80" s="44">
        <v>4223</v>
      </c>
      <c r="B80" s="45">
        <v>291</v>
      </c>
      <c r="C80" s="34">
        <v>1041</v>
      </c>
      <c r="D80" s="45">
        <f t="shared" si="31"/>
        <v>3</v>
      </c>
      <c r="E80" s="45">
        <f t="shared" si="32"/>
        <v>2025</v>
      </c>
      <c r="F80" s="46">
        <v>3.7119</v>
      </c>
      <c r="G80" s="46">
        <v>4.4795999999999996</v>
      </c>
      <c r="H80" s="46">
        <f t="shared" si="36"/>
        <v>0.7676999999999996</v>
      </c>
      <c r="I80" s="94">
        <f t="shared" si="25"/>
        <v>-0.1692661107298794</v>
      </c>
      <c r="J80" s="119">
        <f t="shared" ref="J80:J107" si="38">M80-I80</f>
        <v>-1.0692421860687085E-2</v>
      </c>
      <c r="K80" s="119">
        <f t="shared" si="34"/>
        <v>0</v>
      </c>
      <c r="L80" s="87">
        <f t="shared" si="37"/>
        <v>1.0692421860687083E-2</v>
      </c>
      <c r="M80" s="102">
        <f t="shared" si="35"/>
        <v>-0.17995853259056649</v>
      </c>
      <c r="N80" s="94">
        <f t="shared" si="24"/>
        <v>0.5984338892701202</v>
      </c>
      <c r="O80" s="87">
        <v>0.5984338892701202</v>
      </c>
      <c r="P80" s="102">
        <f t="shared" si="30"/>
        <v>0.58774146740943312</v>
      </c>
      <c r="Q80" s="128">
        <v>64.599999999999994</v>
      </c>
      <c r="R80" s="49" t="s">
        <v>13</v>
      </c>
    </row>
    <row r="81" spans="1:18" ht="14.1" customHeight="1">
      <c r="A81" s="44">
        <v>4223</v>
      </c>
      <c r="B81" s="45">
        <v>291</v>
      </c>
      <c r="C81" s="34">
        <v>1051</v>
      </c>
      <c r="D81" s="45">
        <f t="shared" si="31"/>
        <v>3</v>
      </c>
      <c r="E81" s="45">
        <f t="shared" si="32"/>
        <v>2025</v>
      </c>
      <c r="F81" s="46" t="s">
        <v>61</v>
      </c>
      <c r="G81" s="46" t="s">
        <v>61</v>
      </c>
      <c r="H81" s="46">
        <f>Q81*($V$4/$V$5)</f>
        <v>0.63744399262632834</v>
      </c>
      <c r="I81" s="94">
        <f>Q81*($N$136-$N$138)/($N$139)</f>
        <v>-0.16900408888664431</v>
      </c>
      <c r="J81" s="119">
        <f t="shared" si="38"/>
        <v>-1.0675870124060627E-2</v>
      </c>
      <c r="K81" s="119">
        <f t="shared" si="34"/>
        <v>0</v>
      </c>
      <c r="L81" s="87">
        <f t="shared" si="37"/>
        <v>1.0675870124060634E-2</v>
      </c>
      <c r="M81" s="102">
        <f t="shared" si="35"/>
        <v>-0.17967995901070494</v>
      </c>
      <c r="N81" s="94">
        <f t="shared" si="24"/>
        <v>0.46843990373968403</v>
      </c>
      <c r="O81" s="87">
        <v>0.46843990373968403</v>
      </c>
      <c r="P81" s="102">
        <f t="shared" si="30"/>
        <v>0.4577640336156234</v>
      </c>
      <c r="Q81" s="128">
        <v>64.5</v>
      </c>
      <c r="R81" s="49" t="s">
        <v>12</v>
      </c>
    </row>
    <row r="82" spans="1:18" ht="14.1" customHeight="1">
      <c r="A82" s="44">
        <v>4223</v>
      </c>
      <c r="B82" s="45">
        <v>291</v>
      </c>
      <c r="C82" s="34">
        <v>1061</v>
      </c>
      <c r="D82" s="45">
        <f t="shared" si="31"/>
        <v>3</v>
      </c>
      <c r="E82" s="45">
        <f t="shared" si="32"/>
        <v>2025</v>
      </c>
      <c r="F82" s="46" t="s">
        <v>61</v>
      </c>
      <c r="G82" s="46" t="s">
        <v>61</v>
      </c>
      <c r="H82" s="46">
        <f>Q82*($V$4/$V$5)</f>
        <v>0.34392327044025151</v>
      </c>
      <c r="I82" s="94">
        <f t="shared" ref="I82:I97" si="39">Q82*($N$136-$N$138)/($N$139)</f>
        <v>-9.11836014458174E-2</v>
      </c>
      <c r="J82" s="119">
        <f t="shared" si="38"/>
        <v>-5.7600043460048073E-3</v>
      </c>
      <c r="K82" s="119">
        <f t="shared" si="34"/>
        <v>0</v>
      </c>
      <c r="L82" s="87">
        <f t="shared" si="37"/>
        <v>5.7600043460048064E-3</v>
      </c>
      <c r="M82" s="102">
        <f t="shared" si="35"/>
        <v>-9.6943605791822207E-2</v>
      </c>
      <c r="N82" s="94">
        <f t="shared" si="24"/>
        <v>0.25273966899443412</v>
      </c>
      <c r="O82" s="87">
        <v>0.25273966899443412</v>
      </c>
      <c r="P82" s="102">
        <f t="shared" si="30"/>
        <v>0.2469796646484293</v>
      </c>
      <c r="Q82" s="128">
        <v>34.799999999999997</v>
      </c>
      <c r="R82" s="49" t="s">
        <v>12</v>
      </c>
    </row>
    <row r="83" spans="1:18" ht="14.1" customHeight="1">
      <c r="A83" s="44">
        <v>4223</v>
      </c>
      <c r="B83" s="45">
        <v>291</v>
      </c>
      <c r="C83" s="34">
        <v>1071</v>
      </c>
      <c r="D83" s="45">
        <f t="shared" si="31"/>
        <v>3</v>
      </c>
      <c r="E83" s="45">
        <f t="shared" si="32"/>
        <v>2025</v>
      </c>
      <c r="F83" s="46" t="s">
        <v>61</v>
      </c>
      <c r="G83" s="46" t="s">
        <v>61</v>
      </c>
      <c r="H83" s="46">
        <f>Q83*($V$4/$V$5)</f>
        <v>0.34392327044025151</v>
      </c>
      <c r="I83" s="94">
        <f t="shared" si="39"/>
        <v>-9.11836014458174E-2</v>
      </c>
      <c r="J83" s="119">
        <f t="shared" si="38"/>
        <v>-5.7600043460048073E-3</v>
      </c>
      <c r="K83" s="119">
        <f t="shared" si="34"/>
        <v>0</v>
      </c>
      <c r="L83" s="87">
        <f t="shared" si="37"/>
        <v>5.7600043460048064E-3</v>
      </c>
      <c r="M83" s="102">
        <f t="shared" si="35"/>
        <v>-9.6943605791822207E-2</v>
      </c>
      <c r="N83" s="94">
        <f t="shared" si="24"/>
        <v>0.25273966899443412</v>
      </c>
      <c r="O83" s="87">
        <v>0.25273966899443412</v>
      </c>
      <c r="P83" s="102">
        <f t="shared" si="30"/>
        <v>0.2469796646484293</v>
      </c>
      <c r="Q83" s="128">
        <v>34.799999999999997</v>
      </c>
      <c r="R83" s="49" t="s">
        <v>12</v>
      </c>
    </row>
    <row r="84" spans="1:18" ht="14.1" customHeight="1">
      <c r="A84" s="44">
        <v>4223</v>
      </c>
      <c r="B84" s="45">
        <v>291</v>
      </c>
      <c r="C84" s="34">
        <v>1091</v>
      </c>
      <c r="D84" s="45">
        <f t="shared" si="31"/>
        <v>3</v>
      </c>
      <c r="E84" s="45">
        <f t="shared" si="32"/>
        <v>2025</v>
      </c>
      <c r="F84" s="46" t="s">
        <v>61</v>
      </c>
      <c r="G84" s="46" t="s">
        <v>61</v>
      </c>
      <c r="H84" s="46">
        <f>Q84*($V$4/$V$5)</f>
        <v>0.63744399262632834</v>
      </c>
      <c r="I84" s="94">
        <f t="shared" si="39"/>
        <v>-0.16900408888664431</v>
      </c>
      <c r="J84" s="119">
        <f t="shared" si="38"/>
        <v>-1.0675870124060627E-2</v>
      </c>
      <c r="K84" s="119">
        <f t="shared" si="34"/>
        <v>0</v>
      </c>
      <c r="L84" s="87">
        <f t="shared" si="37"/>
        <v>1.0675870124060634E-2</v>
      </c>
      <c r="M84" s="102">
        <f t="shared" si="35"/>
        <v>-0.17967995901070494</v>
      </c>
      <c r="N84" s="94">
        <f t="shared" si="24"/>
        <v>0.46843990373968403</v>
      </c>
      <c r="O84" s="87">
        <v>0.46843990373968403</v>
      </c>
      <c r="P84" s="102">
        <f t="shared" si="30"/>
        <v>0.4577640336156234</v>
      </c>
      <c r="Q84" s="128">
        <v>64.5</v>
      </c>
      <c r="R84" s="49" t="s">
        <v>12</v>
      </c>
    </row>
    <row r="85" spans="1:18" ht="14.1" customHeight="1">
      <c r="A85" s="44">
        <v>4223</v>
      </c>
      <c r="B85" s="45">
        <v>291</v>
      </c>
      <c r="C85" s="34">
        <v>1101</v>
      </c>
      <c r="D85" s="45">
        <f t="shared" si="31"/>
        <v>3</v>
      </c>
      <c r="E85" s="45">
        <f t="shared" si="32"/>
        <v>2025</v>
      </c>
      <c r="F85" s="46">
        <v>0.40820000000000001</v>
      </c>
      <c r="G85" s="46">
        <v>0.59360000000000002</v>
      </c>
      <c r="H85" s="46">
        <f t="shared" si="36"/>
        <v>0.18540000000000001</v>
      </c>
      <c r="I85" s="94">
        <f t="shared" si="39"/>
        <v>-9.1445623289052508E-2</v>
      </c>
      <c r="J85" s="119">
        <f t="shared" si="38"/>
        <v>-5.7765560826312512E-3</v>
      </c>
      <c r="K85" s="119">
        <f>L85+J85</f>
        <v>0</v>
      </c>
      <c r="L85" s="87">
        <f t="shared" si="37"/>
        <v>5.7765560826312573E-3</v>
      </c>
      <c r="M85" s="102">
        <f t="shared" si="35"/>
        <v>-9.7222179371683759E-2</v>
      </c>
      <c r="N85" s="94">
        <f t="shared" si="24"/>
        <v>9.3954376710947501E-2</v>
      </c>
      <c r="O85" s="87">
        <v>9.3954376710947501E-2</v>
      </c>
      <c r="P85" s="102">
        <f>H85+M85</f>
        <v>8.817782062831625E-2</v>
      </c>
      <c r="Q85" s="128">
        <v>34.9</v>
      </c>
      <c r="R85" s="49" t="s">
        <v>13</v>
      </c>
    </row>
    <row r="86" spans="1:18" ht="14.1" customHeight="1">
      <c r="A86" s="44">
        <v>4223</v>
      </c>
      <c r="B86" s="45">
        <v>291</v>
      </c>
      <c r="C86" s="34">
        <v>1111</v>
      </c>
      <c r="D86" s="45">
        <f t="shared" si="31"/>
        <v>3</v>
      </c>
      <c r="E86" s="45">
        <f t="shared" si="32"/>
        <v>2025</v>
      </c>
      <c r="F86" s="46" t="s">
        <v>61</v>
      </c>
      <c r="G86" s="46" t="s">
        <v>61</v>
      </c>
      <c r="H86" s="46">
        <f>Q86*($V$4/$V$5)</f>
        <v>0.34392327044025151</v>
      </c>
      <c r="I86" s="94">
        <f t="shared" si="39"/>
        <v>-9.11836014458174E-2</v>
      </c>
      <c r="J86" s="119">
        <f t="shared" si="38"/>
        <v>-5.7600043460048073E-3</v>
      </c>
      <c r="K86" s="119">
        <f t="shared" ref="K86:K99" si="40">L86+J86</f>
        <v>0</v>
      </c>
      <c r="L86" s="87">
        <f t="shared" si="37"/>
        <v>5.7600043460048064E-3</v>
      </c>
      <c r="M86" s="102">
        <f t="shared" si="35"/>
        <v>-9.6943605791822207E-2</v>
      </c>
      <c r="N86" s="94">
        <f t="shared" si="24"/>
        <v>0.25273966899443412</v>
      </c>
      <c r="O86" s="87">
        <v>0.25273966899443412</v>
      </c>
      <c r="P86" s="102">
        <f t="shared" ref="P86:P96" si="41">H86+M86</f>
        <v>0.2469796646484293</v>
      </c>
      <c r="Q86" s="128">
        <v>34.799999999999997</v>
      </c>
      <c r="R86" s="49" t="s">
        <v>12</v>
      </c>
    </row>
    <row r="87" spans="1:18" ht="14.1" customHeight="1">
      <c r="A87" s="44">
        <v>4223</v>
      </c>
      <c r="B87" s="45">
        <v>291</v>
      </c>
      <c r="C87" s="34">
        <v>1141</v>
      </c>
      <c r="D87" s="45">
        <f t="shared" si="31"/>
        <v>3</v>
      </c>
      <c r="E87" s="45">
        <f t="shared" si="32"/>
        <v>2025</v>
      </c>
      <c r="F87" s="46" t="s">
        <v>61</v>
      </c>
      <c r="G87" s="46" t="s">
        <v>61</v>
      </c>
      <c r="H87" s="46">
        <f>Q87*($V$4/$V$5)</f>
        <v>0.34392327044025151</v>
      </c>
      <c r="I87" s="94">
        <f t="shared" si="39"/>
        <v>-9.11836014458174E-2</v>
      </c>
      <c r="J87" s="119">
        <f t="shared" si="38"/>
        <v>-5.7600043460048073E-3</v>
      </c>
      <c r="K87" s="119">
        <f t="shared" si="40"/>
        <v>0</v>
      </c>
      <c r="L87" s="87">
        <f t="shared" si="37"/>
        <v>5.7600043460048064E-3</v>
      </c>
      <c r="M87" s="102">
        <f t="shared" si="35"/>
        <v>-9.6943605791822207E-2</v>
      </c>
      <c r="N87" s="94">
        <f t="shared" si="24"/>
        <v>0.25273966899443412</v>
      </c>
      <c r="O87" s="87">
        <v>0.25273966899443412</v>
      </c>
      <c r="P87" s="102">
        <f t="shared" si="41"/>
        <v>0.2469796646484293</v>
      </c>
      <c r="Q87" s="128">
        <v>34.799999999999997</v>
      </c>
      <c r="R87" s="49" t="s">
        <v>12</v>
      </c>
    </row>
    <row r="88" spans="1:18" ht="14.1" customHeight="1">
      <c r="A88" s="44">
        <v>4223</v>
      </c>
      <c r="B88" s="45">
        <v>291</v>
      </c>
      <c r="C88" s="34">
        <v>1151</v>
      </c>
      <c r="D88" s="45">
        <f t="shared" si="31"/>
        <v>3</v>
      </c>
      <c r="E88" s="45">
        <f t="shared" si="32"/>
        <v>2025</v>
      </c>
      <c r="F88" s="46" t="s">
        <v>61</v>
      </c>
      <c r="G88" s="46" t="s">
        <v>61</v>
      </c>
      <c r="H88" s="46">
        <f>Q88*($V$4/$V$5)</f>
        <v>0.34392327044025151</v>
      </c>
      <c r="I88" s="94">
        <f t="shared" si="39"/>
        <v>-9.11836014458174E-2</v>
      </c>
      <c r="J88" s="119">
        <f t="shared" si="38"/>
        <v>-5.7600043460048073E-3</v>
      </c>
      <c r="K88" s="119">
        <f t="shared" si="40"/>
        <v>0</v>
      </c>
      <c r="L88" s="87">
        <f t="shared" si="37"/>
        <v>5.7600043460048064E-3</v>
      </c>
      <c r="M88" s="102">
        <f t="shared" si="35"/>
        <v>-9.6943605791822207E-2</v>
      </c>
      <c r="N88" s="94">
        <f t="shared" si="24"/>
        <v>0.25273966899443412</v>
      </c>
      <c r="O88" s="87">
        <v>0.25273966899443412</v>
      </c>
      <c r="P88" s="102">
        <f t="shared" si="41"/>
        <v>0.2469796646484293</v>
      </c>
      <c r="Q88" s="128">
        <v>34.799999999999997</v>
      </c>
      <c r="R88" s="49" t="s">
        <v>12</v>
      </c>
    </row>
    <row r="89" spans="1:18" ht="14.1" customHeight="1">
      <c r="A89" s="44">
        <v>4223</v>
      </c>
      <c r="B89" s="45">
        <v>291</v>
      </c>
      <c r="C89" s="34">
        <v>1161</v>
      </c>
      <c r="D89" s="45">
        <f t="shared" si="31"/>
        <v>3</v>
      </c>
      <c r="E89" s="45">
        <f t="shared" si="32"/>
        <v>2025</v>
      </c>
      <c r="F89" s="46">
        <v>1.0241</v>
      </c>
      <c r="G89" s="46">
        <v>1.7402</v>
      </c>
      <c r="H89" s="46">
        <f t="shared" si="36"/>
        <v>0.71609999999999996</v>
      </c>
      <c r="I89" s="94">
        <f t="shared" si="39"/>
        <v>-0.16874206704340922</v>
      </c>
      <c r="J89" s="119">
        <f t="shared" si="38"/>
        <v>-1.0659318387434197E-2</v>
      </c>
      <c r="K89" s="119">
        <f t="shared" si="40"/>
        <v>0</v>
      </c>
      <c r="L89" s="87">
        <f t="shared" si="37"/>
        <v>1.0659318387434185E-2</v>
      </c>
      <c r="M89" s="102">
        <f>I89-L89</f>
        <v>-0.17940138543084341</v>
      </c>
      <c r="N89" s="94">
        <f t="shared" si="24"/>
        <v>0.54735793295659074</v>
      </c>
      <c r="O89" s="87">
        <v>0.54735793295659074</v>
      </c>
      <c r="P89" s="102">
        <f t="shared" si="41"/>
        <v>0.53669861456915657</v>
      </c>
      <c r="Q89" s="128">
        <v>64.400000000000006</v>
      </c>
      <c r="R89" s="49" t="s">
        <v>13</v>
      </c>
    </row>
    <row r="90" spans="1:18" ht="14.1" customHeight="1">
      <c r="A90" s="44">
        <v>4223</v>
      </c>
      <c r="B90" s="45">
        <v>291</v>
      </c>
      <c r="C90" s="34">
        <v>1171</v>
      </c>
      <c r="D90" s="45">
        <f t="shared" si="31"/>
        <v>3</v>
      </c>
      <c r="E90" s="45">
        <f t="shared" si="32"/>
        <v>2025</v>
      </c>
      <c r="F90" s="46">
        <v>4.3916000000000004</v>
      </c>
      <c r="G90" s="46">
        <v>5.3315000000000001</v>
      </c>
      <c r="H90" s="46">
        <f t="shared" si="36"/>
        <v>0.93989999999999974</v>
      </c>
      <c r="I90" s="94">
        <f t="shared" si="39"/>
        <v>-0.16952813257311455</v>
      </c>
      <c r="J90" s="119">
        <f t="shared" si="38"/>
        <v>-1.0708973597313542E-2</v>
      </c>
      <c r="K90" s="119">
        <f t="shared" si="40"/>
        <v>0</v>
      </c>
      <c r="L90" s="87">
        <f t="shared" si="37"/>
        <v>1.0708973597313536E-2</v>
      </c>
      <c r="M90" s="102">
        <f t="shared" si="35"/>
        <v>-0.1802371061704281</v>
      </c>
      <c r="N90" s="94">
        <f t="shared" si="24"/>
        <v>0.77037186742688513</v>
      </c>
      <c r="O90" s="87">
        <v>0.77037186742688513</v>
      </c>
      <c r="P90" s="102">
        <f t="shared" si="41"/>
        <v>0.75966289382957164</v>
      </c>
      <c r="Q90" s="128">
        <v>64.7</v>
      </c>
      <c r="R90" s="49" t="s">
        <v>13</v>
      </c>
    </row>
    <row r="91" spans="1:18" ht="14.1" customHeight="1">
      <c r="A91" s="44">
        <v>4223</v>
      </c>
      <c r="B91" s="45">
        <v>291</v>
      </c>
      <c r="C91" s="34">
        <v>1181</v>
      </c>
      <c r="D91" s="45">
        <f t="shared" si="31"/>
        <v>3</v>
      </c>
      <c r="E91" s="45">
        <f t="shared" si="32"/>
        <v>2025</v>
      </c>
      <c r="F91" s="46" t="s">
        <v>61</v>
      </c>
      <c r="G91" s="46" t="s">
        <v>61</v>
      </c>
      <c r="H91" s="46">
        <f>Q91*($V$4/$V$5)</f>
        <v>0.34392327044025151</v>
      </c>
      <c r="I91" s="94">
        <f t="shared" si="39"/>
        <v>-9.11836014458174E-2</v>
      </c>
      <c r="J91" s="119">
        <f t="shared" si="38"/>
        <v>-5.7600043460048073E-3</v>
      </c>
      <c r="K91" s="119">
        <f t="shared" si="40"/>
        <v>0</v>
      </c>
      <c r="L91" s="87">
        <f t="shared" si="37"/>
        <v>5.7600043460048064E-3</v>
      </c>
      <c r="M91" s="102">
        <f t="shared" si="35"/>
        <v>-9.6943605791822207E-2</v>
      </c>
      <c r="N91" s="94">
        <f t="shared" si="24"/>
        <v>0.25273966899443412</v>
      </c>
      <c r="O91" s="87">
        <v>0.25273966899443412</v>
      </c>
      <c r="P91" s="102">
        <f t="shared" si="41"/>
        <v>0.2469796646484293</v>
      </c>
      <c r="Q91" s="128">
        <v>34.799999999999997</v>
      </c>
      <c r="R91" s="49" t="s">
        <v>12</v>
      </c>
    </row>
    <row r="92" spans="1:18" ht="14.1" customHeight="1">
      <c r="A92" s="44">
        <v>4223</v>
      </c>
      <c r="B92" s="45">
        <v>291</v>
      </c>
      <c r="C92" s="34">
        <v>1191</v>
      </c>
      <c r="D92" s="45">
        <f t="shared" si="31"/>
        <v>3</v>
      </c>
      <c r="E92" s="45">
        <f t="shared" si="32"/>
        <v>2025</v>
      </c>
      <c r="F92" s="46">
        <v>1.8401000000000001</v>
      </c>
      <c r="G92" s="46">
        <v>2.0808</v>
      </c>
      <c r="H92" s="46">
        <f t="shared" ref="H92:H96" si="42">G92-F92</f>
        <v>0.24069999999999991</v>
      </c>
      <c r="I92" s="94">
        <f t="shared" si="39"/>
        <v>-9.11836014458174E-2</v>
      </c>
      <c r="J92" s="119">
        <f t="shared" si="38"/>
        <v>-5.7600043460048073E-3</v>
      </c>
      <c r="K92" s="119">
        <f t="shared" si="40"/>
        <v>0</v>
      </c>
      <c r="L92" s="87">
        <f t="shared" si="37"/>
        <v>5.7600043460048064E-3</v>
      </c>
      <c r="M92" s="102">
        <f t="shared" si="35"/>
        <v>-9.6943605791822207E-2</v>
      </c>
      <c r="N92" s="94">
        <f t="shared" si="24"/>
        <v>0.14951639855418253</v>
      </c>
      <c r="O92" s="87">
        <v>0.14951639855418253</v>
      </c>
      <c r="P92" s="102">
        <f t="shared" si="41"/>
        <v>0.14375639420817771</v>
      </c>
      <c r="Q92" s="128">
        <v>34.799999999999997</v>
      </c>
      <c r="R92" s="49" t="s">
        <v>13</v>
      </c>
    </row>
    <row r="93" spans="1:18" ht="14.1" customHeight="1">
      <c r="A93" s="44">
        <v>4223</v>
      </c>
      <c r="B93" s="45">
        <v>291</v>
      </c>
      <c r="C93" s="34">
        <v>1211</v>
      </c>
      <c r="D93" s="45">
        <f t="shared" si="31"/>
        <v>3</v>
      </c>
      <c r="E93" s="45">
        <f t="shared" si="32"/>
        <v>2025</v>
      </c>
      <c r="F93" s="46">
        <v>3.0857000000000001</v>
      </c>
      <c r="G93" s="46">
        <v>3.6663999999999999</v>
      </c>
      <c r="H93" s="46">
        <f t="shared" si="42"/>
        <v>0.58069999999999977</v>
      </c>
      <c r="I93" s="94">
        <f t="shared" si="39"/>
        <v>-0.16952813257311455</v>
      </c>
      <c r="J93" s="119">
        <f t="shared" si="38"/>
        <v>-1.0708973597313542E-2</v>
      </c>
      <c r="K93" s="119">
        <f t="shared" si="40"/>
        <v>0</v>
      </c>
      <c r="L93" s="87">
        <f t="shared" si="37"/>
        <v>1.0708973597313536E-2</v>
      </c>
      <c r="M93" s="102">
        <f t="shared" si="35"/>
        <v>-0.1802371061704281</v>
      </c>
      <c r="N93" s="94">
        <f t="shared" si="24"/>
        <v>0.41117186742688522</v>
      </c>
      <c r="O93" s="87">
        <v>0.41117186742688522</v>
      </c>
      <c r="P93" s="102">
        <f t="shared" si="41"/>
        <v>0.40046289382957168</v>
      </c>
      <c r="Q93" s="128">
        <v>64.7</v>
      </c>
      <c r="R93" s="49" t="s">
        <v>13</v>
      </c>
    </row>
    <row r="94" spans="1:18" ht="14.1" customHeight="1">
      <c r="A94" s="44">
        <v>4223</v>
      </c>
      <c r="B94" s="45">
        <v>291</v>
      </c>
      <c r="C94" s="34">
        <v>1221</v>
      </c>
      <c r="D94" s="45">
        <f t="shared" si="31"/>
        <v>3</v>
      </c>
      <c r="E94" s="45">
        <f t="shared" si="32"/>
        <v>2025</v>
      </c>
      <c r="F94" s="46" t="s">
        <v>61</v>
      </c>
      <c r="G94" s="46" t="s">
        <v>61</v>
      </c>
      <c r="H94" s="46">
        <f>Q94*($V$4/$V$5)</f>
        <v>0.34392327044025151</v>
      </c>
      <c r="I94" s="94">
        <f t="shared" si="39"/>
        <v>-9.11836014458174E-2</v>
      </c>
      <c r="J94" s="119">
        <f t="shared" si="38"/>
        <v>-5.7600043460048073E-3</v>
      </c>
      <c r="K94" s="119">
        <f t="shared" si="40"/>
        <v>0</v>
      </c>
      <c r="L94" s="87">
        <f t="shared" si="37"/>
        <v>5.7600043460048064E-3</v>
      </c>
      <c r="M94" s="102">
        <f t="shared" si="35"/>
        <v>-9.6943605791822207E-2</v>
      </c>
      <c r="N94" s="94">
        <f t="shared" si="24"/>
        <v>0.25273966899443412</v>
      </c>
      <c r="O94" s="87">
        <v>0.25273966899443412</v>
      </c>
      <c r="P94" s="102">
        <f t="shared" si="41"/>
        <v>0.2469796646484293</v>
      </c>
      <c r="Q94" s="128">
        <v>34.799999999999997</v>
      </c>
      <c r="R94" s="49" t="s">
        <v>12</v>
      </c>
    </row>
    <row r="95" spans="1:18" ht="14.1" customHeight="1">
      <c r="A95" s="44">
        <v>4223</v>
      </c>
      <c r="B95" s="45">
        <v>291</v>
      </c>
      <c r="C95" s="34">
        <v>1231</v>
      </c>
      <c r="D95" s="45">
        <f t="shared" si="31"/>
        <v>3</v>
      </c>
      <c r="E95" s="45">
        <f t="shared" si="32"/>
        <v>2025</v>
      </c>
      <c r="F95" s="46">
        <v>2.1648999999999998</v>
      </c>
      <c r="G95" s="46">
        <v>2.4154</v>
      </c>
      <c r="H95" s="46">
        <f t="shared" si="42"/>
        <v>0.25050000000000017</v>
      </c>
      <c r="I95" s="94">
        <f t="shared" si="39"/>
        <v>-9.11836014458174E-2</v>
      </c>
      <c r="J95" s="119">
        <f t="shared" si="38"/>
        <v>-5.7600043460048073E-3</v>
      </c>
      <c r="K95" s="119">
        <f t="shared" si="40"/>
        <v>0</v>
      </c>
      <c r="L95" s="87">
        <f t="shared" si="37"/>
        <v>5.7600043460048064E-3</v>
      </c>
      <c r="M95" s="102">
        <f t="shared" si="35"/>
        <v>-9.6943605791822207E-2</v>
      </c>
      <c r="N95" s="94">
        <f t="shared" si="24"/>
        <v>0.15931639855418278</v>
      </c>
      <c r="O95" s="87">
        <v>0.15931639855418278</v>
      </c>
      <c r="P95" s="102">
        <f t="shared" si="41"/>
        <v>0.15355639420817796</v>
      </c>
      <c r="Q95" s="128">
        <v>34.799999999999997</v>
      </c>
      <c r="R95" s="49" t="s">
        <v>13</v>
      </c>
    </row>
    <row r="96" spans="1:18" ht="14.1" customHeight="1">
      <c r="A96" s="44">
        <v>4223</v>
      </c>
      <c r="B96" s="45">
        <v>291</v>
      </c>
      <c r="C96" s="34">
        <v>1281</v>
      </c>
      <c r="D96" s="45">
        <f t="shared" si="31"/>
        <v>3</v>
      </c>
      <c r="E96" s="45">
        <f t="shared" si="32"/>
        <v>2025</v>
      </c>
      <c r="F96" s="46">
        <v>3.3729</v>
      </c>
      <c r="G96" s="46">
        <v>4.1405000000000003</v>
      </c>
      <c r="H96" s="46">
        <f t="shared" si="42"/>
        <v>0.76760000000000028</v>
      </c>
      <c r="I96" s="94">
        <f t="shared" si="39"/>
        <v>-0.16297758649223684</v>
      </c>
      <c r="J96" s="119">
        <f t="shared" si="38"/>
        <v>-1.0295180181652264E-2</v>
      </c>
      <c r="K96" s="119">
        <f t="shared" si="40"/>
        <v>0</v>
      </c>
      <c r="L96" s="87">
        <f t="shared" si="37"/>
        <v>1.0295180181652271E-2</v>
      </c>
      <c r="M96" s="102">
        <f t="shared" si="35"/>
        <v>-0.17327276667388911</v>
      </c>
      <c r="N96" s="94">
        <f t="shared" si="24"/>
        <v>0.60462241350776347</v>
      </c>
      <c r="O96" s="87">
        <v>0.60462241350776347</v>
      </c>
      <c r="P96" s="102">
        <f t="shared" si="41"/>
        <v>0.59432723332611115</v>
      </c>
      <c r="Q96" s="128">
        <v>62.2</v>
      </c>
      <c r="R96" s="49" t="s">
        <v>13</v>
      </c>
    </row>
    <row r="97" spans="1:18" ht="14.1" customHeight="1">
      <c r="A97" s="44">
        <v>4223</v>
      </c>
      <c r="B97" s="45">
        <v>291</v>
      </c>
      <c r="C97" s="34" t="s">
        <v>14</v>
      </c>
      <c r="D97" s="45">
        <f t="shared" si="31"/>
        <v>3</v>
      </c>
      <c r="E97" s="45">
        <f t="shared" si="32"/>
        <v>2025</v>
      </c>
      <c r="F97" s="46" t="s">
        <v>61</v>
      </c>
      <c r="G97" s="46" t="s">
        <v>61</v>
      </c>
      <c r="H97" s="46">
        <f>Q97*($V$4/$V$5)</f>
        <v>0.53466232559820714</v>
      </c>
      <c r="I97" s="94">
        <f t="shared" si="39"/>
        <v>-0.14175381719019314</v>
      </c>
      <c r="J97" s="119">
        <f t="shared" si="38"/>
        <v>-8.9544895149097636E-3</v>
      </c>
      <c r="K97" s="119">
        <f t="shared" si="40"/>
        <v>0</v>
      </c>
      <c r="L97" s="87">
        <f t="shared" si="37"/>
        <v>8.9544895149097723E-3</v>
      </c>
      <c r="M97" s="102">
        <f t="shared" si="35"/>
        <v>-0.15070830670510291</v>
      </c>
      <c r="N97" s="94">
        <f t="shared" si="24"/>
        <v>0.392908508408014</v>
      </c>
      <c r="O97" s="87">
        <v>0.392908508408014</v>
      </c>
      <c r="P97" s="102">
        <f>H97+M97</f>
        <v>0.38395401889310421</v>
      </c>
      <c r="Q97" s="127">
        <v>54.1</v>
      </c>
      <c r="R97" s="49" t="s">
        <v>12</v>
      </c>
    </row>
    <row r="98" spans="1:18" ht="14.1" customHeight="1">
      <c r="A98" s="44">
        <v>4223</v>
      </c>
      <c r="B98" s="45">
        <v>291</v>
      </c>
      <c r="C98" s="34" t="s">
        <v>15</v>
      </c>
      <c r="D98" s="45">
        <f t="shared" si="31"/>
        <v>3</v>
      </c>
      <c r="E98" s="45">
        <f t="shared" si="32"/>
        <v>2025</v>
      </c>
      <c r="F98" s="46" t="s">
        <v>61</v>
      </c>
      <c r="G98" s="46" t="s">
        <v>61</v>
      </c>
      <c r="H98" s="46">
        <f t="shared" ref="H98:H131" si="43">Q98*($V$4/$V$5)</f>
        <v>0.63744399262632834</v>
      </c>
      <c r="I98" s="94">
        <f>Q98*($N$136-$N$138)/($N$139)</f>
        <v>-0.16900408888664431</v>
      </c>
      <c r="J98" s="119">
        <f t="shared" si="38"/>
        <v>-1.0675870124060627E-2</v>
      </c>
      <c r="K98" s="119">
        <f t="shared" si="40"/>
        <v>0</v>
      </c>
      <c r="L98" s="87">
        <f t="shared" si="37"/>
        <v>1.0675870124060634E-2</v>
      </c>
      <c r="M98" s="102">
        <f t="shared" si="35"/>
        <v>-0.17967995901070494</v>
      </c>
      <c r="N98" s="94">
        <f t="shared" si="24"/>
        <v>0.46843990373968403</v>
      </c>
      <c r="O98" s="87">
        <v>0.46843990373968403</v>
      </c>
      <c r="P98" s="102">
        <f t="shared" ref="P98:P107" si="44">H98+M98</f>
        <v>0.4577640336156234</v>
      </c>
      <c r="Q98" s="128">
        <v>64.5</v>
      </c>
      <c r="R98" s="49" t="s">
        <v>12</v>
      </c>
    </row>
    <row r="99" spans="1:18" ht="14.1" customHeight="1">
      <c r="A99" s="44">
        <v>4223</v>
      </c>
      <c r="B99" s="45">
        <v>291</v>
      </c>
      <c r="C99" s="34" t="s">
        <v>16</v>
      </c>
      <c r="D99" s="45">
        <f t="shared" si="31"/>
        <v>3</v>
      </c>
      <c r="E99" s="45">
        <f t="shared" si="32"/>
        <v>2025</v>
      </c>
      <c r="F99" s="46" t="s">
        <v>61</v>
      </c>
      <c r="G99" s="46" t="s">
        <v>61</v>
      </c>
      <c r="H99" s="46">
        <f t="shared" si="43"/>
        <v>0.63843227788621404</v>
      </c>
      <c r="I99" s="94">
        <f t="shared" ref="I99:I111" si="45">Q99*($N$136-$N$138)/($N$139)</f>
        <v>-0.1692661107298794</v>
      </c>
      <c r="J99" s="119">
        <f t="shared" si="38"/>
        <v>-1.0692421860687085E-2</v>
      </c>
      <c r="K99" s="119">
        <f t="shared" si="40"/>
        <v>0</v>
      </c>
      <c r="L99" s="87">
        <f t="shared" si="37"/>
        <v>1.0692421860687083E-2</v>
      </c>
      <c r="M99" s="102">
        <f t="shared" si="35"/>
        <v>-0.17995853259056649</v>
      </c>
      <c r="N99" s="94">
        <f t="shared" si="24"/>
        <v>0.46916616715633463</v>
      </c>
      <c r="O99" s="87">
        <v>0.46916616715633463</v>
      </c>
      <c r="P99" s="102">
        <f t="shared" si="44"/>
        <v>0.45847374529564755</v>
      </c>
      <c r="Q99" s="128">
        <v>64.599999999999994</v>
      </c>
      <c r="R99" s="49" t="s">
        <v>12</v>
      </c>
    </row>
    <row r="100" spans="1:18" ht="14.1" customHeight="1">
      <c r="A100" s="44">
        <v>4223</v>
      </c>
      <c r="B100" s="45">
        <v>291</v>
      </c>
      <c r="C100" s="34" t="s">
        <v>17</v>
      </c>
      <c r="D100" s="45">
        <f t="shared" si="31"/>
        <v>3</v>
      </c>
      <c r="E100" s="45">
        <f t="shared" si="32"/>
        <v>2025</v>
      </c>
      <c r="F100" s="46" t="s">
        <v>61</v>
      </c>
      <c r="G100" s="46" t="s">
        <v>61</v>
      </c>
      <c r="H100" s="46">
        <f t="shared" si="43"/>
        <v>0.40223210077351262</v>
      </c>
      <c r="I100" s="94">
        <f t="shared" si="45"/>
        <v>-0.10664289019668875</v>
      </c>
      <c r="J100" s="119">
        <f t="shared" si="38"/>
        <v>-6.7365568069653881E-3</v>
      </c>
      <c r="K100" s="119">
        <f>L100+J100</f>
        <v>0</v>
      </c>
      <c r="L100" s="87">
        <f t="shared" si="37"/>
        <v>6.7365568069653933E-3</v>
      </c>
      <c r="M100" s="102">
        <f t="shared" si="35"/>
        <v>-0.11337944700365414</v>
      </c>
      <c r="N100" s="94">
        <f t="shared" ref="N100:N132" si="46">H100+I100</f>
        <v>0.29558921057682386</v>
      </c>
      <c r="O100" s="87">
        <v>0.29558921057682386</v>
      </c>
      <c r="P100" s="102">
        <f t="shared" si="44"/>
        <v>0.28885265376985847</v>
      </c>
      <c r="Q100" s="127">
        <v>40.700000000000003</v>
      </c>
      <c r="R100" s="49" t="s">
        <v>12</v>
      </c>
    </row>
    <row r="101" spans="1:18" ht="14.1" customHeight="1">
      <c r="A101" s="44">
        <v>4223</v>
      </c>
      <c r="B101" s="45">
        <v>291</v>
      </c>
      <c r="C101" s="34" t="s">
        <v>18</v>
      </c>
      <c r="D101" s="45">
        <f t="shared" si="31"/>
        <v>3</v>
      </c>
      <c r="E101" s="45">
        <f t="shared" si="32"/>
        <v>2025</v>
      </c>
      <c r="F101" s="46" t="s">
        <v>61</v>
      </c>
      <c r="G101" s="46" t="s">
        <v>61</v>
      </c>
      <c r="H101" s="46">
        <f t="shared" si="43"/>
        <v>0.63843227788621404</v>
      </c>
      <c r="I101" s="94">
        <f t="shared" si="45"/>
        <v>-0.1692661107298794</v>
      </c>
      <c r="J101" s="119">
        <f t="shared" si="38"/>
        <v>-1.0692421860687085E-2</v>
      </c>
      <c r="K101" s="119">
        <f t="shared" ref="K101:K122" si="47">L101+J101</f>
        <v>0</v>
      </c>
      <c r="L101" s="87">
        <f t="shared" si="37"/>
        <v>1.0692421860687083E-2</v>
      </c>
      <c r="M101" s="102">
        <f t="shared" si="35"/>
        <v>-0.17995853259056649</v>
      </c>
      <c r="N101" s="94">
        <f t="shared" si="46"/>
        <v>0.46916616715633463</v>
      </c>
      <c r="O101" s="87">
        <v>0.46916616715633463</v>
      </c>
      <c r="P101" s="102">
        <f t="shared" si="44"/>
        <v>0.45847374529564755</v>
      </c>
      <c r="Q101" s="128">
        <v>64.599999999999994</v>
      </c>
      <c r="R101" s="49" t="s">
        <v>12</v>
      </c>
    </row>
    <row r="102" spans="1:18" ht="14.1" customHeight="1">
      <c r="A102" s="44">
        <v>4223</v>
      </c>
      <c r="B102" s="45">
        <v>291</v>
      </c>
      <c r="C102" s="34" t="s">
        <v>19</v>
      </c>
      <c r="D102" s="45">
        <f t="shared" si="31"/>
        <v>3</v>
      </c>
      <c r="E102" s="45">
        <f t="shared" si="32"/>
        <v>2025</v>
      </c>
      <c r="F102" s="46" t="s">
        <v>61</v>
      </c>
      <c r="G102" s="46" t="s">
        <v>61</v>
      </c>
      <c r="H102" s="46">
        <f t="shared" si="43"/>
        <v>0.63744399262632834</v>
      </c>
      <c r="I102" s="94">
        <f t="shared" si="45"/>
        <v>-0.16900408888664431</v>
      </c>
      <c r="J102" s="119">
        <f t="shared" si="38"/>
        <v>-1.0675870124060627E-2</v>
      </c>
      <c r="K102" s="119">
        <f t="shared" si="47"/>
        <v>0</v>
      </c>
      <c r="L102" s="87">
        <f t="shared" si="37"/>
        <v>1.0675870124060634E-2</v>
      </c>
      <c r="M102" s="102">
        <f t="shared" si="35"/>
        <v>-0.17967995901070494</v>
      </c>
      <c r="N102" s="94">
        <f t="shared" si="46"/>
        <v>0.46843990373968403</v>
      </c>
      <c r="O102" s="87">
        <v>0.46843990373968403</v>
      </c>
      <c r="P102" s="102">
        <f t="shared" si="44"/>
        <v>0.4577640336156234</v>
      </c>
      <c r="Q102" s="128">
        <v>64.5</v>
      </c>
      <c r="R102" s="49" t="s">
        <v>12</v>
      </c>
    </row>
    <row r="103" spans="1:18" ht="14.1" customHeight="1">
      <c r="A103" s="44">
        <v>4223</v>
      </c>
      <c r="B103" s="45">
        <v>291</v>
      </c>
      <c r="C103" s="34" t="s">
        <v>20</v>
      </c>
      <c r="D103" s="45">
        <f t="shared" si="31"/>
        <v>3</v>
      </c>
      <c r="E103" s="45">
        <f t="shared" si="32"/>
        <v>2025</v>
      </c>
      <c r="F103" s="46" t="s">
        <v>61</v>
      </c>
      <c r="G103" s="46" t="s">
        <v>61</v>
      </c>
      <c r="H103" s="46">
        <f t="shared" si="43"/>
        <v>0.63645570736644252</v>
      </c>
      <c r="I103" s="94">
        <f t="shared" si="45"/>
        <v>-0.16874206704340922</v>
      </c>
      <c r="J103" s="119">
        <f t="shared" si="38"/>
        <v>-1.0659318387434197E-2</v>
      </c>
      <c r="K103" s="119">
        <f t="shared" si="47"/>
        <v>0</v>
      </c>
      <c r="L103" s="87">
        <f t="shared" si="37"/>
        <v>1.0659318387434185E-2</v>
      </c>
      <c r="M103" s="102">
        <f>I103-L103</f>
        <v>-0.17940138543084341</v>
      </c>
      <c r="N103" s="94">
        <f t="shared" si="46"/>
        <v>0.46771364032303331</v>
      </c>
      <c r="O103" s="87">
        <v>0.46771364032303331</v>
      </c>
      <c r="P103" s="102">
        <f t="shared" si="44"/>
        <v>0.45705432193559914</v>
      </c>
      <c r="Q103" s="128">
        <v>64.400000000000006</v>
      </c>
      <c r="R103" s="49" t="s">
        <v>12</v>
      </c>
    </row>
    <row r="104" spans="1:18" ht="14.1" customHeight="1">
      <c r="A104" s="44">
        <v>4223</v>
      </c>
      <c r="B104" s="45">
        <v>291</v>
      </c>
      <c r="C104" s="34" t="s">
        <v>21</v>
      </c>
      <c r="D104" s="45">
        <f t="shared" si="31"/>
        <v>3</v>
      </c>
      <c r="E104" s="45">
        <f t="shared" si="32"/>
        <v>2025</v>
      </c>
      <c r="F104" s="46" t="s">
        <v>61</v>
      </c>
      <c r="G104" s="46" t="s">
        <v>61</v>
      </c>
      <c r="H104" s="46">
        <f t="shared" si="43"/>
        <v>0.63942056314609985</v>
      </c>
      <c r="I104" s="94">
        <f t="shared" si="45"/>
        <v>-0.16952813257311455</v>
      </c>
      <c r="J104" s="119">
        <f t="shared" si="38"/>
        <v>-1.0708973597313542E-2</v>
      </c>
      <c r="K104" s="119">
        <f t="shared" si="47"/>
        <v>0</v>
      </c>
      <c r="L104" s="87">
        <f t="shared" si="37"/>
        <v>1.0708973597313536E-2</v>
      </c>
      <c r="M104" s="102">
        <f t="shared" si="35"/>
        <v>-0.1802371061704281</v>
      </c>
      <c r="N104" s="94">
        <f t="shared" si="46"/>
        <v>0.4698924305729853</v>
      </c>
      <c r="O104" s="87">
        <v>0.4698924305729853</v>
      </c>
      <c r="P104" s="102">
        <f t="shared" si="44"/>
        <v>0.45918345697567176</v>
      </c>
      <c r="Q104" s="128">
        <v>64.7</v>
      </c>
      <c r="R104" s="49" t="s">
        <v>12</v>
      </c>
    </row>
    <row r="105" spans="1:18" ht="14.1" customHeight="1">
      <c r="A105" s="44">
        <v>4223</v>
      </c>
      <c r="B105" s="45">
        <v>291</v>
      </c>
      <c r="C105" s="34" t="s">
        <v>22</v>
      </c>
      <c r="D105" s="45">
        <f t="shared" si="31"/>
        <v>3</v>
      </c>
      <c r="E105" s="45">
        <f t="shared" si="32"/>
        <v>2025</v>
      </c>
      <c r="F105" s="46" t="s">
        <v>61</v>
      </c>
      <c r="G105" s="46" t="s">
        <v>61</v>
      </c>
      <c r="H105" s="46">
        <f t="shared" si="43"/>
        <v>0.61570171690884112</v>
      </c>
      <c r="I105" s="94">
        <f t="shared" si="45"/>
        <v>-0.16323960833547194</v>
      </c>
      <c r="J105" s="119">
        <f t="shared" si="38"/>
        <v>-1.0311731918278721E-2</v>
      </c>
      <c r="K105" s="119">
        <f t="shared" si="47"/>
        <v>0</v>
      </c>
      <c r="L105" s="87">
        <f t="shared" si="37"/>
        <v>1.031173191827872E-2</v>
      </c>
      <c r="M105" s="102">
        <f t="shared" si="35"/>
        <v>-0.17355134025375066</v>
      </c>
      <c r="N105" s="94">
        <f t="shared" si="46"/>
        <v>0.45246210857336921</v>
      </c>
      <c r="O105" s="87">
        <v>0.45246210857336921</v>
      </c>
      <c r="P105" s="102">
        <f t="shared" si="44"/>
        <v>0.44215037665509049</v>
      </c>
      <c r="Q105" s="128">
        <v>62.3</v>
      </c>
      <c r="R105" s="49" t="s">
        <v>12</v>
      </c>
    </row>
    <row r="106" spans="1:18" ht="14.1" customHeight="1">
      <c r="A106" s="44">
        <v>4223</v>
      </c>
      <c r="B106" s="45">
        <v>291</v>
      </c>
      <c r="C106" s="34" t="s">
        <v>23</v>
      </c>
      <c r="D106" s="45">
        <f t="shared" si="31"/>
        <v>3</v>
      </c>
      <c r="E106" s="45">
        <f t="shared" si="32"/>
        <v>2025</v>
      </c>
      <c r="F106" s="46" t="s">
        <v>61</v>
      </c>
      <c r="G106" s="46" t="s">
        <v>61</v>
      </c>
      <c r="H106" s="46">
        <f t="shared" si="43"/>
        <v>0.88748016337743063</v>
      </c>
      <c r="I106" s="94">
        <f t="shared" si="45"/>
        <v>-0.23529561522512646</v>
      </c>
      <c r="J106" s="119">
        <f t="shared" si="38"/>
        <v>-1.486345949055265E-2</v>
      </c>
      <c r="K106" s="119">
        <f t="shared" si="47"/>
        <v>-1.5612511283791264E-17</v>
      </c>
      <c r="L106" s="87">
        <f t="shared" si="37"/>
        <v>1.4863459490552634E-2</v>
      </c>
      <c r="M106" s="102">
        <f t="shared" si="35"/>
        <v>-0.25015907471567911</v>
      </c>
      <c r="N106" s="94">
        <f t="shared" si="46"/>
        <v>0.6521845481523042</v>
      </c>
      <c r="O106" s="87">
        <v>0.6521845481523042</v>
      </c>
      <c r="P106" s="102">
        <f t="shared" si="44"/>
        <v>0.63732108866175152</v>
      </c>
      <c r="Q106" s="128">
        <v>89.8</v>
      </c>
      <c r="R106" s="49" t="s">
        <v>12</v>
      </c>
    </row>
    <row r="107" spans="1:18" ht="14.1" customHeight="1">
      <c r="A107" s="44">
        <v>4223</v>
      </c>
      <c r="B107" s="45">
        <v>291</v>
      </c>
      <c r="C107" s="34" t="s">
        <v>24</v>
      </c>
      <c r="D107" s="45">
        <f t="shared" si="31"/>
        <v>3</v>
      </c>
      <c r="E107" s="45">
        <f t="shared" si="32"/>
        <v>2025</v>
      </c>
      <c r="F107" s="46" t="s">
        <v>61</v>
      </c>
      <c r="G107" s="46" t="s">
        <v>61</v>
      </c>
      <c r="H107" s="46">
        <f t="shared" si="43"/>
        <v>0.89835130123617435</v>
      </c>
      <c r="I107" s="94">
        <f t="shared" si="45"/>
        <v>-0.23817785550071272</v>
      </c>
      <c r="J107" s="119">
        <f t="shared" si="38"/>
        <v>-1.5045528593443575E-2</v>
      </c>
      <c r="K107" s="119">
        <f t="shared" si="47"/>
        <v>1.7347234759768071E-17</v>
      </c>
      <c r="L107" s="87">
        <f t="shared" si="37"/>
        <v>1.5045528593443592E-2</v>
      </c>
      <c r="M107" s="102">
        <f t="shared" si="35"/>
        <v>-0.25322338409415629</v>
      </c>
      <c r="N107" s="94">
        <f t="shared" si="46"/>
        <v>0.66017344573546166</v>
      </c>
      <c r="O107" s="87">
        <v>0.66017344573546166</v>
      </c>
      <c r="P107" s="102">
        <f t="shared" si="44"/>
        <v>0.64512791714201811</v>
      </c>
      <c r="Q107" s="128">
        <v>90.9</v>
      </c>
      <c r="R107" s="49" t="s">
        <v>12</v>
      </c>
    </row>
    <row r="108" spans="1:18" ht="14.1" customHeight="1">
      <c r="A108" s="44">
        <v>4223</v>
      </c>
      <c r="B108" s="45">
        <v>291</v>
      </c>
      <c r="C108" s="34" t="s">
        <v>25</v>
      </c>
      <c r="D108" s="45">
        <f t="shared" si="31"/>
        <v>3</v>
      </c>
      <c r="E108" s="45">
        <f t="shared" si="32"/>
        <v>2025</v>
      </c>
      <c r="F108" s="46" t="s">
        <v>61</v>
      </c>
      <c r="G108" s="46" t="s">
        <v>61</v>
      </c>
      <c r="H108" s="46">
        <f t="shared" si="43"/>
        <v>0.34392327044025151</v>
      </c>
      <c r="I108" s="94">
        <f t="shared" si="45"/>
        <v>-9.11836014458174E-2</v>
      </c>
      <c r="J108" s="119">
        <f>M108-I108</f>
        <v>-5.7600043460048073E-3</v>
      </c>
      <c r="K108" s="119">
        <f t="shared" si="47"/>
        <v>0</v>
      </c>
      <c r="L108" s="87">
        <f t="shared" si="37"/>
        <v>5.7600043460048064E-3</v>
      </c>
      <c r="M108" s="102">
        <f t="shared" si="35"/>
        <v>-9.6943605791822207E-2</v>
      </c>
      <c r="N108" s="94">
        <f t="shared" si="46"/>
        <v>0.25273966899443412</v>
      </c>
      <c r="O108" s="87">
        <v>0.25273966899443412</v>
      </c>
      <c r="P108" s="102">
        <f>H108+M108</f>
        <v>0.2469796646484293</v>
      </c>
      <c r="Q108" s="127">
        <v>34.799999999999997</v>
      </c>
      <c r="R108" s="49" t="s">
        <v>12</v>
      </c>
    </row>
    <row r="109" spans="1:18" ht="14.1" customHeight="1">
      <c r="A109" s="44">
        <v>4223</v>
      </c>
      <c r="B109" s="45">
        <v>291</v>
      </c>
      <c r="C109" s="34" t="s">
        <v>26</v>
      </c>
      <c r="D109" s="45">
        <f t="shared" si="31"/>
        <v>3</v>
      </c>
      <c r="E109" s="45">
        <f t="shared" si="32"/>
        <v>2025</v>
      </c>
      <c r="F109" s="46" t="s">
        <v>61</v>
      </c>
      <c r="G109" s="46" t="s">
        <v>61</v>
      </c>
      <c r="H109" s="46">
        <f t="shared" si="43"/>
        <v>0.63843227788621404</v>
      </c>
      <c r="I109" s="94">
        <f t="shared" si="45"/>
        <v>-0.1692661107298794</v>
      </c>
      <c r="J109" s="119">
        <f t="shared" ref="J109:J127" si="48">M109-I109</f>
        <v>-1.0692421860687085E-2</v>
      </c>
      <c r="K109" s="119">
        <f t="shared" si="47"/>
        <v>0</v>
      </c>
      <c r="L109" s="87">
        <f t="shared" si="37"/>
        <v>1.0692421860687083E-2</v>
      </c>
      <c r="M109" s="102">
        <f t="shared" si="35"/>
        <v>-0.17995853259056649</v>
      </c>
      <c r="N109" s="94">
        <f t="shared" si="46"/>
        <v>0.46916616715633463</v>
      </c>
      <c r="O109" s="87">
        <v>0.46916616715633463</v>
      </c>
      <c r="P109" s="102">
        <f t="shared" ref="P109:P132" si="49">H109+M109</f>
        <v>0.45847374529564755</v>
      </c>
      <c r="Q109" s="127">
        <v>64.599999999999994</v>
      </c>
      <c r="R109" s="49" t="s">
        <v>12</v>
      </c>
    </row>
    <row r="110" spans="1:18" ht="14.1" customHeight="1">
      <c r="A110" s="44">
        <v>4223</v>
      </c>
      <c r="B110" s="45">
        <v>291</v>
      </c>
      <c r="C110" s="34" t="s">
        <v>27</v>
      </c>
      <c r="D110" s="45">
        <f t="shared" si="31"/>
        <v>3</v>
      </c>
      <c r="E110" s="45">
        <f t="shared" si="32"/>
        <v>2025</v>
      </c>
      <c r="F110" s="46" t="s">
        <v>61</v>
      </c>
      <c r="G110" s="46" t="s">
        <v>61</v>
      </c>
      <c r="H110" s="46">
        <f t="shared" si="43"/>
        <v>0.40124381551362681</v>
      </c>
      <c r="I110" s="94">
        <f t="shared" si="45"/>
        <v>-0.10638086835345363</v>
      </c>
      <c r="J110" s="119">
        <f t="shared" si="48"/>
        <v>-6.7200050703389441E-3</v>
      </c>
      <c r="K110" s="119">
        <f t="shared" si="47"/>
        <v>0</v>
      </c>
      <c r="L110" s="87">
        <f t="shared" si="37"/>
        <v>6.7200050703389424E-3</v>
      </c>
      <c r="M110" s="102">
        <f t="shared" si="35"/>
        <v>-0.11310087342379258</v>
      </c>
      <c r="N110" s="94">
        <f t="shared" si="46"/>
        <v>0.29486294716017319</v>
      </c>
      <c r="O110" s="87">
        <v>0.29486294716017319</v>
      </c>
      <c r="P110" s="102">
        <f t="shared" si="49"/>
        <v>0.28814294208983426</v>
      </c>
      <c r="Q110" s="127">
        <v>40.6</v>
      </c>
      <c r="R110" s="49" t="s">
        <v>12</v>
      </c>
    </row>
    <row r="111" spans="1:18" ht="14.1" customHeight="1">
      <c r="A111" s="44">
        <v>4223</v>
      </c>
      <c r="B111" s="45">
        <v>291</v>
      </c>
      <c r="C111" s="34" t="s">
        <v>28</v>
      </c>
      <c r="D111" s="45">
        <f t="shared" si="31"/>
        <v>3</v>
      </c>
      <c r="E111" s="45">
        <f t="shared" si="32"/>
        <v>2025</v>
      </c>
      <c r="F111" s="46" t="s">
        <v>61</v>
      </c>
      <c r="G111" s="46" t="s">
        <v>61</v>
      </c>
      <c r="H111" s="46">
        <f t="shared" si="43"/>
        <v>0.3429349851803658</v>
      </c>
      <c r="I111" s="94">
        <f t="shared" si="45"/>
        <v>-9.0921579602582292E-2</v>
      </c>
      <c r="J111" s="119">
        <f t="shared" si="48"/>
        <v>-5.7434526093783633E-3</v>
      </c>
      <c r="K111" s="119">
        <f t="shared" si="47"/>
        <v>0</v>
      </c>
      <c r="L111" s="87">
        <f t="shared" si="37"/>
        <v>5.7434526093783573E-3</v>
      </c>
      <c r="M111" s="102">
        <f t="shared" si="35"/>
        <v>-9.6665032211960655E-2</v>
      </c>
      <c r="N111" s="94">
        <f t="shared" si="46"/>
        <v>0.25201340557778351</v>
      </c>
      <c r="O111" s="87">
        <v>0.25201340557778351</v>
      </c>
      <c r="P111" s="102">
        <f t="shared" si="49"/>
        <v>0.24626995296840515</v>
      </c>
      <c r="Q111" s="127">
        <v>34.700000000000003</v>
      </c>
      <c r="R111" s="49" t="s">
        <v>12</v>
      </c>
    </row>
    <row r="112" spans="1:18" ht="14.1" customHeight="1">
      <c r="A112" s="44">
        <v>4223</v>
      </c>
      <c r="B112" s="45">
        <v>291</v>
      </c>
      <c r="C112" s="34" t="s">
        <v>29</v>
      </c>
      <c r="D112" s="45">
        <f t="shared" si="31"/>
        <v>3</v>
      </c>
      <c r="E112" s="45">
        <f t="shared" si="32"/>
        <v>2025</v>
      </c>
      <c r="F112" s="46" t="s">
        <v>61</v>
      </c>
      <c r="G112" s="46" t="s">
        <v>61</v>
      </c>
      <c r="H112" s="46">
        <f t="shared" si="43"/>
        <v>0.53762718137786447</v>
      </c>
      <c r="I112" s="94">
        <f>Q112*($N$136-$N$138)/($N$139)</f>
        <v>-0.14253988271989845</v>
      </c>
      <c r="J112" s="119">
        <f t="shared" si="48"/>
        <v>-9.0041447247891371E-3</v>
      </c>
      <c r="K112" s="119">
        <f t="shared" si="47"/>
        <v>-1.3877787807814457E-17</v>
      </c>
      <c r="L112" s="87">
        <f t="shared" si="37"/>
        <v>9.0041447247891232E-3</v>
      </c>
      <c r="M112" s="102">
        <f t="shared" si="35"/>
        <v>-0.15154402744468759</v>
      </c>
      <c r="N112" s="94">
        <f t="shared" si="46"/>
        <v>0.39508729865796599</v>
      </c>
      <c r="O112" s="87">
        <v>0.39508729865796599</v>
      </c>
      <c r="P112" s="102">
        <f t="shared" si="49"/>
        <v>0.38608315393317688</v>
      </c>
      <c r="Q112" s="127">
        <v>54.4</v>
      </c>
      <c r="R112" s="49" t="s">
        <v>12</v>
      </c>
    </row>
    <row r="113" spans="1:18" ht="14.1" customHeight="1">
      <c r="A113" s="44">
        <v>4223</v>
      </c>
      <c r="B113" s="45">
        <v>291</v>
      </c>
      <c r="C113" s="34" t="s">
        <v>30</v>
      </c>
      <c r="D113" s="45">
        <f t="shared" si="31"/>
        <v>3</v>
      </c>
      <c r="E113" s="45">
        <f t="shared" si="32"/>
        <v>2025</v>
      </c>
      <c r="F113" s="46" t="s">
        <v>61</v>
      </c>
      <c r="G113" s="46" t="s">
        <v>61</v>
      </c>
      <c r="H113" s="46">
        <f t="shared" si="43"/>
        <v>0.63645570736644252</v>
      </c>
      <c r="I113" s="94">
        <f t="shared" ref="I113:I127" si="50">Q113*($N$136-$N$138)/($N$139)</f>
        <v>-0.16874206704340922</v>
      </c>
      <c r="J113" s="119">
        <f t="shared" si="48"/>
        <v>-1.0659318387434197E-2</v>
      </c>
      <c r="K113" s="119">
        <f t="shared" si="47"/>
        <v>0</v>
      </c>
      <c r="L113" s="87">
        <f t="shared" si="37"/>
        <v>1.0659318387434185E-2</v>
      </c>
      <c r="M113" s="102">
        <f t="shared" si="35"/>
        <v>-0.17940138543084341</v>
      </c>
      <c r="N113" s="94">
        <f t="shared" si="46"/>
        <v>0.46771364032303331</v>
      </c>
      <c r="O113" s="87">
        <v>0.46771364032303331</v>
      </c>
      <c r="P113" s="102">
        <f t="shared" si="49"/>
        <v>0.45705432193559914</v>
      </c>
      <c r="Q113" s="127">
        <v>64.400000000000006</v>
      </c>
      <c r="R113" s="49" t="s">
        <v>12</v>
      </c>
    </row>
    <row r="114" spans="1:18" ht="14.1" customHeight="1">
      <c r="A114" s="57">
        <v>4223</v>
      </c>
      <c r="B114" s="45">
        <v>291</v>
      </c>
      <c r="C114" s="34" t="s">
        <v>31</v>
      </c>
      <c r="D114" s="45">
        <f t="shared" si="31"/>
        <v>3</v>
      </c>
      <c r="E114" s="45">
        <f t="shared" si="32"/>
        <v>2025</v>
      </c>
      <c r="F114" s="46" t="s">
        <v>61</v>
      </c>
      <c r="G114" s="46" t="s">
        <v>61</v>
      </c>
      <c r="H114" s="46">
        <f t="shared" si="43"/>
        <v>0.53762718137786447</v>
      </c>
      <c r="I114" s="94">
        <f t="shared" si="50"/>
        <v>-0.14253988271989845</v>
      </c>
      <c r="J114" s="119">
        <f t="shared" si="48"/>
        <v>-9.0041447247891371E-3</v>
      </c>
      <c r="K114" s="119">
        <f t="shared" si="47"/>
        <v>-1.3877787807814457E-17</v>
      </c>
      <c r="L114" s="87">
        <f t="shared" si="37"/>
        <v>9.0041447247891232E-3</v>
      </c>
      <c r="M114" s="102">
        <f t="shared" si="35"/>
        <v>-0.15154402744468759</v>
      </c>
      <c r="N114" s="94">
        <f t="shared" si="46"/>
        <v>0.39508729865796599</v>
      </c>
      <c r="O114" s="87">
        <v>0.39508729865796599</v>
      </c>
      <c r="P114" s="102">
        <f t="shared" si="49"/>
        <v>0.38608315393317688</v>
      </c>
      <c r="Q114" s="127">
        <v>54.4</v>
      </c>
      <c r="R114" s="58" t="s">
        <v>12</v>
      </c>
    </row>
    <row r="115" spans="1:18" ht="14.1" customHeight="1">
      <c r="A115" s="49">
        <v>4223</v>
      </c>
      <c r="B115" s="45">
        <v>291</v>
      </c>
      <c r="C115" s="34" t="s">
        <v>32</v>
      </c>
      <c r="D115" s="45">
        <f t="shared" si="31"/>
        <v>3</v>
      </c>
      <c r="E115" s="45">
        <f t="shared" si="32"/>
        <v>2025</v>
      </c>
      <c r="F115" s="46" t="s">
        <v>61</v>
      </c>
      <c r="G115" s="46" t="s">
        <v>61</v>
      </c>
      <c r="H115" s="46">
        <f t="shared" si="43"/>
        <v>0.40124381551362681</v>
      </c>
      <c r="I115" s="94">
        <f t="shared" si="50"/>
        <v>-0.10638086835345363</v>
      </c>
      <c r="J115" s="119">
        <f t="shared" si="48"/>
        <v>-6.7200050703389441E-3</v>
      </c>
      <c r="K115" s="119">
        <f t="shared" si="47"/>
        <v>0</v>
      </c>
      <c r="L115" s="87">
        <f t="shared" si="37"/>
        <v>6.7200050703389424E-3</v>
      </c>
      <c r="M115" s="102">
        <f t="shared" si="35"/>
        <v>-0.11310087342379258</v>
      </c>
      <c r="N115" s="94">
        <f t="shared" si="46"/>
        <v>0.29486294716017319</v>
      </c>
      <c r="O115" s="87">
        <v>0.29486294716017319</v>
      </c>
      <c r="P115" s="102">
        <f t="shared" si="49"/>
        <v>0.28814294208983426</v>
      </c>
      <c r="Q115" s="129">
        <v>40.6</v>
      </c>
      <c r="R115" s="49" t="s">
        <v>12</v>
      </c>
    </row>
    <row r="116" spans="1:18" ht="14.1" customHeight="1">
      <c r="A116" s="44">
        <v>4223</v>
      </c>
      <c r="B116" s="45">
        <v>291</v>
      </c>
      <c r="C116" s="34" t="s">
        <v>33</v>
      </c>
      <c r="D116" s="45">
        <f t="shared" si="31"/>
        <v>3</v>
      </c>
      <c r="E116" s="45">
        <f t="shared" si="32"/>
        <v>2025</v>
      </c>
      <c r="F116" s="46" t="s">
        <v>61</v>
      </c>
      <c r="G116" s="46" t="s">
        <v>61</v>
      </c>
      <c r="H116" s="46">
        <f t="shared" si="43"/>
        <v>0.63744399262632834</v>
      </c>
      <c r="I116" s="94">
        <f t="shared" si="50"/>
        <v>-0.16900408888664431</v>
      </c>
      <c r="J116" s="119">
        <f t="shared" si="48"/>
        <v>-1.0675870124060627E-2</v>
      </c>
      <c r="K116" s="119">
        <f t="shared" si="47"/>
        <v>0</v>
      </c>
      <c r="L116" s="87">
        <f t="shared" si="37"/>
        <v>1.0675870124060634E-2</v>
      </c>
      <c r="M116" s="102">
        <f t="shared" si="35"/>
        <v>-0.17967995901070494</v>
      </c>
      <c r="N116" s="94">
        <f t="shared" si="46"/>
        <v>0.46843990373968403</v>
      </c>
      <c r="O116" s="87">
        <v>0.46843990373968403</v>
      </c>
      <c r="P116" s="102">
        <f t="shared" si="49"/>
        <v>0.4577640336156234</v>
      </c>
      <c r="Q116" s="128">
        <v>64.5</v>
      </c>
      <c r="R116" s="49" t="s">
        <v>12</v>
      </c>
    </row>
    <row r="117" spans="1:18" ht="14.1" customHeight="1">
      <c r="A117" s="44">
        <v>4223</v>
      </c>
      <c r="B117" s="45">
        <v>291</v>
      </c>
      <c r="C117" s="34" t="s">
        <v>34</v>
      </c>
      <c r="D117" s="45">
        <f t="shared" si="31"/>
        <v>3</v>
      </c>
      <c r="E117" s="45">
        <f t="shared" si="32"/>
        <v>2025</v>
      </c>
      <c r="F117" s="46" t="s">
        <v>61</v>
      </c>
      <c r="G117" s="46" t="s">
        <v>61</v>
      </c>
      <c r="H117" s="46">
        <f t="shared" si="43"/>
        <v>0.63744399262632834</v>
      </c>
      <c r="I117" s="94">
        <f t="shared" si="50"/>
        <v>-0.16900408888664431</v>
      </c>
      <c r="J117" s="119">
        <f t="shared" si="48"/>
        <v>-1.0675870124060627E-2</v>
      </c>
      <c r="K117" s="119">
        <f t="shared" si="47"/>
        <v>0</v>
      </c>
      <c r="L117" s="87">
        <f t="shared" si="37"/>
        <v>1.0675870124060634E-2</v>
      </c>
      <c r="M117" s="102">
        <f>I117-L117</f>
        <v>-0.17967995901070494</v>
      </c>
      <c r="N117" s="94">
        <f t="shared" si="46"/>
        <v>0.46843990373968403</v>
      </c>
      <c r="O117" s="87">
        <v>0.46843990373968403</v>
      </c>
      <c r="P117" s="102">
        <f t="shared" si="49"/>
        <v>0.4577640336156234</v>
      </c>
      <c r="Q117" s="127">
        <v>64.5</v>
      </c>
      <c r="R117" s="49" t="s">
        <v>12</v>
      </c>
    </row>
    <row r="118" spans="1:18" ht="14.1" customHeight="1">
      <c r="A118" s="44">
        <v>4223</v>
      </c>
      <c r="B118" s="45">
        <v>291</v>
      </c>
      <c r="C118" s="34" t="s">
        <v>35</v>
      </c>
      <c r="D118" s="45">
        <f t="shared" si="31"/>
        <v>3</v>
      </c>
      <c r="E118" s="45">
        <f t="shared" si="32"/>
        <v>2025</v>
      </c>
      <c r="F118" s="46" t="s">
        <v>61</v>
      </c>
      <c r="G118" s="46" t="s">
        <v>61</v>
      </c>
      <c r="H118" s="46">
        <f t="shared" si="43"/>
        <v>0.63645570736644252</v>
      </c>
      <c r="I118" s="94">
        <f t="shared" si="50"/>
        <v>-0.16874206704340922</v>
      </c>
      <c r="J118" s="119">
        <f t="shared" si="48"/>
        <v>-1.0659318387434197E-2</v>
      </c>
      <c r="K118" s="119">
        <f t="shared" si="47"/>
        <v>0</v>
      </c>
      <c r="L118" s="87">
        <f t="shared" si="37"/>
        <v>1.0659318387434185E-2</v>
      </c>
      <c r="M118" s="102">
        <f t="shared" si="35"/>
        <v>-0.17940138543084341</v>
      </c>
      <c r="N118" s="94">
        <f t="shared" si="46"/>
        <v>0.46771364032303331</v>
      </c>
      <c r="O118" s="87">
        <v>0.46771364032303331</v>
      </c>
      <c r="P118" s="102">
        <f t="shared" si="49"/>
        <v>0.45705432193559914</v>
      </c>
      <c r="Q118" s="128">
        <v>64.400000000000006</v>
      </c>
      <c r="R118" s="49" t="s">
        <v>12</v>
      </c>
    </row>
    <row r="119" spans="1:18" ht="14.1" customHeight="1">
      <c r="A119" s="44">
        <v>4223</v>
      </c>
      <c r="B119" s="45">
        <v>291</v>
      </c>
      <c r="C119" s="34" t="s">
        <v>36</v>
      </c>
      <c r="D119" s="45">
        <f t="shared" si="31"/>
        <v>3</v>
      </c>
      <c r="E119" s="45">
        <f t="shared" si="32"/>
        <v>2025</v>
      </c>
      <c r="F119" s="46" t="s">
        <v>61</v>
      </c>
      <c r="G119" s="46" t="s">
        <v>61</v>
      </c>
      <c r="H119" s="46">
        <f t="shared" si="43"/>
        <v>0.53663889611797866</v>
      </c>
      <c r="I119" s="94">
        <f t="shared" si="50"/>
        <v>-0.14227786087666333</v>
      </c>
      <c r="J119" s="119">
        <f t="shared" si="48"/>
        <v>-8.9875929881626793E-3</v>
      </c>
      <c r="K119" s="119">
        <f t="shared" si="47"/>
        <v>0</v>
      </c>
      <c r="L119" s="87">
        <f t="shared" si="37"/>
        <v>8.9875929881626723E-3</v>
      </c>
      <c r="M119" s="102">
        <f>I119-L119</f>
        <v>-0.15126545386482601</v>
      </c>
      <c r="N119" s="94">
        <f t="shared" si="46"/>
        <v>0.39436103524131533</v>
      </c>
      <c r="O119" s="87">
        <v>0.39436103524131533</v>
      </c>
      <c r="P119" s="102">
        <f t="shared" si="49"/>
        <v>0.38537344225315262</v>
      </c>
      <c r="Q119" s="127">
        <v>54.3</v>
      </c>
      <c r="R119" s="49" t="s">
        <v>12</v>
      </c>
    </row>
    <row r="120" spans="1:18" ht="14.1" customHeight="1">
      <c r="A120" s="44">
        <v>4223</v>
      </c>
      <c r="B120" s="45">
        <v>291</v>
      </c>
      <c r="C120" s="34" t="s">
        <v>37</v>
      </c>
      <c r="D120" s="45">
        <f t="shared" si="31"/>
        <v>3</v>
      </c>
      <c r="E120" s="45">
        <f t="shared" si="32"/>
        <v>2025</v>
      </c>
      <c r="F120" s="46" t="s">
        <v>61</v>
      </c>
      <c r="G120" s="46" t="s">
        <v>61</v>
      </c>
      <c r="H120" s="46">
        <f t="shared" si="43"/>
        <v>1.1582703245861345</v>
      </c>
      <c r="I120" s="94">
        <f t="shared" si="50"/>
        <v>-0.30708960027154591</v>
      </c>
      <c r="J120" s="119">
        <f t="shared" si="48"/>
        <v>-1.939863532620012E-2</v>
      </c>
      <c r="K120" s="119">
        <f t="shared" si="47"/>
        <v>0</v>
      </c>
      <c r="L120" s="87">
        <f t="shared" si="37"/>
        <v>1.9398635326200099E-2</v>
      </c>
      <c r="M120" s="102">
        <f t="shared" si="35"/>
        <v>-0.32648823559774603</v>
      </c>
      <c r="N120" s="94">
        <f t="shared" si="46"/>
        <v>0.85118072431458858</v>
      </c>
      <c r="O120" s="87">
        <v>0.85118072431458858</v>
      </c>
      <c r="P120" s="102">
        <f t="shared" si="49"/>
        <v>0.83178208898838846</v>
      </c>
      <c r="Q120" s="128">
        <v>117.2</v>
      </c>
      <c r="R120" s="49" t="s">
        <v>12</v>
      </c>
    </row>
    <row r="121" spans="1:18" ht="14.1" customHeight="1">
      <c r="A121" s="44">
        <v>4223</v>
      </c>
      <c r="B121" s="45">
        <v>291</v>
      </c>
      <c r="C121" s="34" t="s">
        <v>38</v>
      </c>
      <c r="D121" s="45">
        <f t="shared" si="31"/>
        <v>3</v>
      </c>
      <c r="E121" s="45">
        <f t="shared" si="32"/>
        <v>2025</v>
      </c>
      <c r="F121" s="46" t="s">
        <v>61</v>
      </c>
      <c r="G121" s="46" t="s">
        <v>61</v>
      </c>
      <c r="H121" s="46">
        <f t="shared" si="43"/>
        <v>0.88846844863731655</v>
      </c>
      <c r="I121" s="94">
        <f t="shared" si="50"/>
        <v>-0.23555763706836161</v>
      </c>
      <c r="J121" s="119">
        <f t="shared" si="48"/>
        <v>-1.4880011227179107E-2</v>
      </c>
      <c r="K121" s="119">
        <f t="shared" si="47"/>
        <v>-2.0816681711721685E-17</v>
      </c>
      <c r="L121" s="87">
        <f t="shared" si="37"/>
        <v>1.4880011227179087E-2</v>
      </c>
      <c r="M121" s="102">
        <f t="shared" si="35"/>
        <v>-0.25043764829554072</v>
      </c>
      <c r="N121" s="94">
        <f t="shared" si="46"/>
        <v>0.65291081156895492</v>
      </c>
      <c r="O121" s="87">
        <v>0.65291081156895492</v>
      </c>
      <c r="P121" s="102">
        <f t="shared" si="49"/>
        <v>0.63803080034177584</v>
      </c>
      <c r="Q121" s="128">
        <v>89.9</v>
      </c>
      <c r="R121" s="49" t="s">
        <v>12</v>
      </c>
    </row>
    <row r="122" spans="1:18" ht="14.1" customHeight="1">
      <c r="A122" s="44">
        <v>4223</v>
      </c>
      <c r="B122" s="45">
        <v>291</v>
      </c>
      <c r="C122" s="34" t="s">
        <v>39</v>
      </c>
      <c r="D122" s="45">
        <f t="shared" si="31"/>
        <v>3</v>
      </c>
      <c r="E122" s="45">
        <f t="shared" si="32"/>
        <v>2025</v>
      </c>
      <c r="F122" s="46" t="s">
        <v>61</v>
      </c>
      <c r="G122" s="46" t="s">
        <v>61</v>
      </c>
      <c r="H122" s="46">
        <f t="shared" si="43"/>
        <v>0.61570171690884112</v>
      </c>
      <c r="I122" s="94">
        <f t="shared" si="50"/>
        <v>-0.16323960833547194</v>
      </c>
      <c r="J122" s="119">
        <f t="shared" si="48"/>
        <v>-1.0311731918278721E-2</v>
      </c>
      <c r="K122" s="119">
        <f t="shared" si="47"/>
        <v>0</v>
      </c>
      <c r="L122" s="87">
        <f t="shared" si="37"/>
        <v>1.031173191827872E-2</v>
      </c>
      <c r="M122" s="102">
        <f t="shared" si="35"/>
        <v>-0.17355134025375066</v>
      </c>
      <c r="N122" s="94">
        <f t="shared" si="46"/>
        <v>0.45246210857336921</v>
      </c>
      <c r="O122" s="87">
        <v>0.45246210857336921</v>
      </c>
      <c r="P122" s="102">
        <f t="shared" si="49"/>
        <v>0.44215037665509049</v>
      </c>
      <c r="Q122" s="128">
        <v>62.3</v>
      </c>
      <c r="R122" s="49" t="s">
        <v>12</v>
      </c>
    </row>
    <row r="123" spans="1:18" ht="14.1" customHeight="1">
      <c r="A123" s="44">
        <v>4223</v>
      </c>
      <c r="B123" s="45">
        <v>291</v>
      </c>
      <c r="C123" s="34" t="s">
        <v>40</v>
      </c>
      <c r="D123" s="45">
        <f t="shared" si="31"/>
        <v>3</v>
      </c>
      <c r="E123" s="45">
        <f t="shared" si="32"/>
        <v>2025</v>
      </c>
      <c r="F123" s="46" t="s">
        <v>61</v>
      </c>
      <c r="G123" s="46" t="s">
        <v>61</v>
      </c>
      <c r="H123" s="46">
        <f t="shared" si="43"/>
        <v>0.63942056314609985</v>
      </c>
      <c r="I123" s="94">
        <f t="shared" si="50"/>
        <v>-0.16952813257311455</v>
      </c>
      <c r="J123" s="119">
        <f t="shared" si="48"/>
        <v>-1.0708973597313542E-2</v>
      </c>
      <c r="K123" s="119">
        <f>L123+J123</f>
        <v>0</v>
      </c>
      <c r="L123" s="87">
        <f t="shared" si="37"/>
        <v>1.0708973597313536E-2</v>
      </c>
      <c r="M123" s="102">
        <f t="shared" si="35"/>
        <v>-0.1802371061704281</v>
      </c>
      <c r="N123" s="94">
        <f t="shared" si="46"/>
        <v>0.4698924305729853</v>
      </c>
      <c r="O123" s="87">
        <v>0.4698924305729853</v>
      </c>
      <c r="P123" s="102">
        <f t="shared" si="49"/>
        <v>0.45918345697567176</v>
      </c>
      <c r="Q123" s="128">
        <v>64.7</v>
      </c>
      <c r="R123" s="49" t="s">
        <v>12</v>
      </c>
    </row>
    <row r="124" spans="1:18" ht="14.1" customHeight="1">
      <c r="A124" s="44">
        <v>4223</v>
      </c>
      <c r="B124" s="45">
        <v>291</v>
      </c>
      <c r="C124" s="34" t="s">
        <v>41</v>
      </c>
      <c r="D124" s="45">
        <f t="shared" si="31"/>
        <v>3</v>
      </c>
      <c r="E124" s="45">
        <f t="shared" si="32"/>
        <v>2025</v>
      </c>
      <c r="F124" s="46" t="s">
        <v>61</v>
      </c>
      <c r="G124" s="46" t="s">
        <v>61</v>
      </c>
      <c r="H124" s="46">
        <f t="shared" si="43"/>
        <v>0.63942056314609985</v>
      </c>
      <c r="I124" s="94">
        <f t="shared" si="50"/>
        <v>-0.16952813257311455</v>
      </c>
      <c r="J124" s="119">
        <f t="shared" si="48"/>
        <v>-1.0708973597313542E-2</v>
      </c>
      <c r="K124" s="119">
        <f t="shared" ref="K124:K132" si="51">L124+J124</f>
        <v>0</v>
      </c>
      <c r="L124" s="87">
        <f t="shared" si="37"/>
        <v>1.0708973597313536E-2</v>
      </c>
      <c r="M124" s="102">
        <f t="shared" si="35"/>
        <v>-0.1802371061704281</v>
      </c>
      <c r="N124" s="94">
        <f t="shared" si="46"/>
        <v>0.4698924305729853</v>
      </c>
      <c r="O124" s="87">
        <v>0.4698924305729853</v>
      </c>
      <c r="P124" s="102">
        <f t="shared" si="49"/>
        <v>0.45918345697567176</v>
      </c>
      <c r="Q124" s="128">
        <v>64.7</v>
      </c>
      <c r="R124" s="49" t="s">
        <v>12</v>
      </c>
    </row>
    <row r="125" spans="1:18" ht="14.1" customHeight="1">
      <c r="A125" s="44">
        <v>4223</v>
      </c>
      <c r="B125" s="45">
        <v>291</v>
      </c>
      <c r="C125" s="34" t="s">
        <v>42</v>
      </c>
      <c r="D125" s="45">
        <f t="shared" si="31"/>
        <v>3</v>
      </c>
      <c r="E125" s="45">
        <f t="shared" si="32"/>
        <v>2025</v>
      </c>
      <c r="F125" s="46" t="s">
        <v>61</v>
      </c>
      <c r="G125" s="46" t="s">
        <v>61</v>
      </c>
      <c r="H125" s="46">
        <f t="shared" si="43"/>
        <v>0.40124381551362681</v>
      </c>
      <c r="I125" s="94">
        <f t="shared" si="50"/>
        <v>-0.10638086835345363</v>
      </c>
      <c r="J125" s="119">
        <f t="shared" si="48"/>
        <v>-6.7200050703389441E-3</v>
      </c>
      <c r="K125" s="119">
        <f t="shared" si="51"/>
        <v>0</v>
      </c>
      <c r="L125" s="87">
        <f t="shared" si="37"/>
        <v>6.7200050703389424E-3</v>
      </c>
      <c r="M125" s="102">
        <f t="shared" si="35"/>
        <v>-0.11310087342379258</v>
      </c>
      <c r="N125" s="94">
        <f t="shared" si="46"/>
        <v>0.29486294716017319</v>
      </c>
      <c r="O125" s="87">
        <v>0.29486294716017319</v>
      </c>
      <c r="P125" s="102">
        <f t="shared" si="49"/>
        <v>0.28814294208983426</v>
      </c>
      <c r="Q125" s="127">
        <v>40.6</v>
      </c>
      <c r="R125" s="49" t="s">
        <v>12</v>
      </c>
    </row>
    <row r="126" spans="1:18" ht="14.1" customHeight="1">
      <c r="A126" s="49">
        <v>4223</v>
      </c>
      <c r="B126" s="45">
        <v>291</v>
      </c>
      <c r="C126" s="34" t="s">
        <v>43</v>
      </c>
      <c r="D126" s="45">
        <f t="shared" si="31"/>
        <v>3</v>
      </c>
      <c r="E126" s="45">
        <f t="shared" si="32"/>
        <v>2025</v>
      </c>
      <c r="F126" s="46" t="s">
        <v>61</v>
      </c>
      <c r="G126" s="46" t="s">
        <v>61</v>
      </c>
      <c r="H126" s="46">
        <f t="shared" si="43"/>
        <v>0.61669000216872694</v>
      </c>
      <c r="I126" s="94">
        <f t="shared" si="50"/>
        <v>-0.16350163017870706</v>
      </c>
      <c r="J126" s="119">
        <f t="shared" si="48"/>
        <v>-1.0328283654905179E-2</v>
      </c>
      <c r="K126" s="119">
        <f t="shared" si="51"/>
        <v>0</v>
      </c>
      <c r="L126" s="87">
        <f t="shared" si="37"/>
        <v>1.0328283654905171E-2</v>
      </c>
      <c r="M126" s="102">
        <f t="shared" si="35"/>
        <v>-0.17382991383361224</v>
      </c>
      <c r="N126" s="94">
        <f t="shared" si="46"/>
        <v>0.45318837199001988</v>
      </c>
      <c r="O126" s="87">
        <v>0.45318837199001988</v>
      </c>
      <c r="P126" s="102">
        <f t="shared" si="49"/>
        <v>0.4428600883351147</v>
      </c>
      <c r="Q126" s="128">
        <v>62.4</v>
      </c>
      <c r="R126" s="49" t="s">
        <v>12</v>
      </c>
    </row>
    <row r="127" spans="1:18" ht="14.1" customHeight="1">
      <c r="A127" s="57">
        <v>4223</v>
      </c>
      <c r="B127" s="45">
        <v>291</v>
      </c>
      <c r="C127" s="34" t="s">
        <v>44</v>
      </c>
      <c r="D127" s="45">
        <f t="shared" si="31"/>
        <v>3</v>
      </c>
      <c r="E127" s="45">
        <f t="shared" si="32"/>
        <v>2025</v>
      </c>
      <c r="F127" s="46" t="s">
        <v>61</v>
      </c>
      <c r="G127" s="46" t="s">
        <v>61</v>
      </c>
      <c r="H127" s="46">
        <f t="shared" si="43"/>
        <v>0.88945673389720226</v>
      </c>
      <c r="I127" s="94">
        <f t="shared" si="50"/>
        <v>-0.23581965891159673</v>
      </c>
      <c r="J127" s="119">
        <f t="shared" si="48"/>
        <v>-1.4896562963805537E-2</v>
      </c>
      <c r="K127" s="119">
        <f t="shared" si="51"/>
        <v>0</v>
      </c>
      <c r="L127" s="87">
        <f t="shared" si="37"/>
        <v>1.4896562963805536E-2</v>
      </c>
      <c r="M127" s="102">
        <f t="shared" si="35"/>
        <v>-0.25071622187540227</v>
      </c>
      <c r="N127" s="94">
        <f t="shared" si="46"/>
        <v>0.65363707498560553</v>
      </c>
      <c r="O127" s="87">
        <v>0.65363707498560553</v>
      </c>
      <c r="P127" s="102">
        <f t="shared" si="49"/>
        <v>0.63874051202179993</v>
      </c>
      <c r="Q127" s="128">
        <v>90</v>
      </c>
      <c r="R127" s="58" t="s">
        <v>12</v>
      </c>
    </row>
    <row r="128" spans="1:18" ht="14.1" customHeight="1">
      <c r="A128" s="49">
        <v>4223</v>
      </c>
      <c r="B128" s="45">
        <v>291</v>
      </c>
      <c r="C128" s="34" t="s">
        <v>45</v>
      </c>
      <c r="D128" s="45">
        <f t="shared" si="31"/>
        <v>3</v>
      </c>
      <c r="E128" s="45">
        <f t="shared" si="32"/>
        <v>2025</v>
      </c>
      <c r="F128" s="46" t="s">
        <v>61</v>
      </c>
      <c r="G128" s="46" t="s">
        <v>61</v>
      </c>
      <c r="H128" s="46">
        <f t="shared" si="43"/>
        <v>0.89242158967685958</v>
      </c>
      <c r="I128" s="94">
        <f>Q128*($N$136-$N$138)/($N$139)</f>
        <v>-0.23660572444130204</v>
      </c>
      <c r="J128" s="119">
        <f>M128-I128</f>
        <v>-1.4946218173684883E-2</v>
      </c>
      <c r="K128" s="119">
        <f t="shared" si="51"/>
        <v>0</v>
      </c>
      <c r="L128" s="87">
        <f t="shared" si="37"/>
        <v>1.4946218173684887E-2</v>
      </c>
      <c r="M128" s="102">
        <f t="shared" si="35"/>
        <v>-0.25155194261498692</v>
      </c>
      <c r="N128" s="94">
        <f t="shared" si="46"/>
        <v>0.65581586523555757</v>
      </c>
      <c r="O128" s="87">
        <v>0.65581586523555757</v>
      </c>
      <c r="P128" s="102">
        <f t="shared" si="49"/>
        <v>0.64086964706187266</v>
      </c>
      <c r="Q128" s="128">
        <v>90.3</v>
      </c>
      <c r="R128" s="49" t="s">
        <v>12</v>
      </c>
    </row>
    <row r="129" spans="1:18" ht="14.1" customHeight="1">
      <c r="A129" s="57">
        <v>4223</v>
      </c>
      <c r="B129" s="45">
        <v>291</v>
      </c>
      <c r="C129" s="34" t="s">
        <v>46</v>
      </c>
      <c r="D129" s="45">
        <f t="shared" si="31"/>
        <v>3</v>
      </c>
      <c r="E129" s="45">
        <f t="shared" si="32"/>
        <v>2025</v>
      </c>
      <c r="F129" s="46" t="s">
        <v>61</v>
      </c>
      <c r="G129" s="46" t="s">
        <v>61</v>
      </c>
      <c r="H129" s="46">
        <f t="shared" si="43"/>
        <v>0.61570171690884112</v>
      </c>
      <c r="I129" s="94">
        <f t="shared" ref="I129:I132" si="52">Q129*($N$136-$N$138)/($N$139)</f>
        <v>-0.16323960833547194</v>
      </c>
      <c r="J129" s="119">
        <f t="shared" ref="J129:J132" si="53">M129-I129</f>
        <v>-1.0311731918278721E-2</v>
      </c>
      <c r="K129" s="119">
        <f t="shared" si="51"/>
        <v>0</v>
      </c>
      <c r="L129" s="87">
        <f t="shared" si="37"/>
        <v>1.031173191827872E-2</v>
      </c>
      <c r="M129" s="102">
        <f t="shared" si="35"/>
        <v>-0.17355134025375066</v>
      </c>
      <c r="N129" s="94">
        <f t="shared" si="46"/>
        <v>0.45246210857336921</v>
      </c>
      <c r="O129" s="87">
        <v>0.45246210857336921</v>
      </c>
      <c r="P129" s="102">
        <f t="shared" si="49"/>
        <v>0.44215037665509049</v>
      </c>
      <c r="Q129" s="128">
        <v>62.3</v>
      </c>
      <c r="R129" s="58" t="s">
        <v>12</v>
      </c>
    </row>
    <row r="130" spans="1:18" ht="14.1" customHeight="1">
      <c r="A130" s="49">
        <v>4223</v>
      </c>
      <c r="B130" s="45">
        <v>291</v>
      </c>
      <c r="C130" s="34" t="s">
        <v>47</v>
      </c>
      <c r="D130" s="45">
        <f t="shared" si="31"/>
        <v>3</v>
      </c>
      <c r="E130" s="45">
        <f t="shared" si="32"/>
        <v>2025</v>
      </c>
      <c r="F130" s="46" t="s">
        <v>61</v>
      </c>
      <c r="G130" s="46" t="s">
        <v>61</v>
      </c>
      <c r="H130" s="46">
        <f t="shared" si="43"/>
        <v>0.63843227788621404</v>
      </c>
      <c r="I130" s="94">
        <f t="shared" si="52"/>
        <v>-0.1692661107298794</v>
      </c>
      <c r="J130" s="119">
        <f t="shared" si="53"/>
        <v>-1.0692421860687085E-2</v>
      </c>
      <c r="K130" s="119">
        <f t="shared" si="51"/>
        <v>0</v>
      </c>
      <c r="L130" s="87">
        <f t="shared" si="37"/>
        <v>1.0692421860687083E-2</v>
      </c>
      <c r="M130" s="102">
        <f t="shared" si="35"/>
        <v>-0.17995853259056649</v>
      </c>
      <c r="N130" s="94">
        <f t="shared" si="46"/>
        <v>0.46916616715633463</v>
      </c>
      <c r="O130" s="87">
        <v>0.46916616715633463</v>
      </c>
      <c r="P130" s="102">
        <f t="shared" si="49"/>
        <v>0.45847374529564755</v>
      </c>
      <c r="Q130" s="128">
        <v>64.599999999999994</v>
      </c>
      <c r="R130" s="49" t="s">
        <v>12</v>
      </c>
    </row>
    <row r="131" spans="1:18" ht="14.1" customHeight="1">
      <c r="A131" s="44">
        <v>4223</v>
      </c>
      <c r="B131" s="45">
        <v>291</v>
      </c>
      <c r="C131" s="34" t="s">
        <v>48</v>
      </c>
      <c r="D131" s="45">
        <f t="shared" si="31"/>
        <v>3</v>
      </c>
      <c r="E131" s="45">
        <f t="shared" si="32"/>
        <v>2025</v>
      </c>
      <c r="F131" s="46" t="s">
        <v>61</v>
      </c>
      <c r="G131" s="46" t="s">
        <v>61</v>
      </c>
      <c r="H131" s="46">
        <f t="shared" si="43"/>
        <v>0.63843227788621404</v>
      </c>
      <c r="I131" s="94">
        <f t="shared" si="52"/>
        <v>-0.1692661107298794</v>
      </c>
      <c r="J131" s="119">
        <f t="shared" si="53"/>
        <v>-1.0692421860687085E-2</v>
      </c>
      <c r="K131" s="119">
        <f t="shared" si="51"/>
        <v>0</v>
      </c>
      <c r="L131" s="87">
        <f t="shared" si="37"/>
        <v>1.0692421860687083E-2</v>
      </c>
      <c r="M131" s="102">
        <f t="shared" si="35"/>
        <v>-0.17995853259056649</v>
      </c>
      <c r="N131" s="94">
        <f t="shared" si="46"/>
        <v>0.46916616715633463</v>
      </c>
      <c r="O131" s="87">
        <v>0.46916616715633463</v>
      </c>
      <c r="P131" s="102">
        <f t="shared" si="49"/>
        <v>0.45847374529564755</v>
      </c>
      <c r="Q131" s="128">
        <v>64.599999999999994</v>
      </c>
      <c r="R131" s="49" t="s">
        <v>12</v>
      </c>
    </row>
    <row r="132" spans="1:18" ht="14.1" customHeight="1">
      <c r="A132" s="44">
        <v>4223</v>
      </c>
      <c r="B132" s="45">
        <v>291</v>
      </c>
      <c r="C132" s="36" t="s">
        <v>49</v>
      </c>
      <c r="D132" s="45">
        <f t="shared" si="31"/>
        <v>3</v>
      </c>
      <c r="E132" s="45">
        <f t="shared" si="32"/>
        <v>2025</v>
      </c>
      <c r="F132" s="46" t="s">
        <v>61</v>
      </c>
      <c r="G132" s="46" t="s">
        <v>61</v>
      </c>
      <c r="H132" s="46">
        <f>Q132*($V$4/$V$5)</f>
        <v>2.3234586459914692</v>
      </c>
      <c r="I132" s="94">
        <f t="shared" si="52"/>
        <v>-0.61601335344573771</v>
      </c>
      <c r="J132" s="119">
        <f t="shared" si="53"/>
        <v>-3.8913132808785389E-2</v>
      </c>
      <c r="K132" s="119">
        <f t="shared" si="51"/>
        <v>0</v>
      </c>
      <c r="L132" s="87">
        <f>Q132*(($O$136)/($N$141))</f>
        <v>3.8913132808785347E-2</v>
      </c>
      <c r="M132" s="102">
        <f t="shared" si="35"/>
        <v>-0.6549264862545231</v>
      </c>
      <c r="N132" s="94">
        <f t="shared" si="46"/>
        <v>1.7074452925457315</v>
      </c>
      <c r="O132" s="87">
        <v>1.7074452925457315</v>
      </c>
      <c r="P132" s="102">
        <f t="shared" si="49"/>
        <v>1.6685321597369462</v>
      </c>
      <c r="Q132" s="130">
        <v>235.1</v>
      </c>
      <c r="R132" s="49" t="s">
        <v>12</v>
      </c>
    </row>
    <row r="133" spans="1:18">
      <c r="A133" s="37"/>
      <c r="B133" s="37"/>
      <c r="C133" s="37"/>
      <c r="D133" s="37"/>
      <c r="E133" s="37"/>
      <c r="F133" s="61"/>
      <c r="G133" s="61"/>
      <c r="H133" s="62">
        <f t="shared" ref="H133:Q133" si="54">SUM(H4:H132)</f>
        <v>66.939525507843541</v>
      </c>
      <c r="I133" s="95">
        <f>SUM(I4:I132)</f>
        <v>-17.747525507843523</v>
      </c>
      <c r="J133" s="133">
        <f>SUM(J4:J132)</f>
        <v>2.7061686225238191E-15</v>
      </c>
      <c r="K133" s="133">
        <f t="shared" si="54"/>
        <v>0.45019663212357275</v>
      </c>
      <c r="L133" s="88">
        <f>SUM(L4:L132)</f>
        <v>0.45019663212357036</v>
      </c>
      <c r="M133" s="103">
        <f>SUM(M4:M132)</f>
        <v>-17.747525507843541</v>
      </c>
      <c r="N133" s="94">
        <f t="shared" si="54"/>
        <v>49.19200000000005</v>
      </c>
      <c r="O133" s="87">
        <f>SUM(O4:O132)</f>
        <v>50.212596632123621</v>
      </c>
      <c r="P133" s="102">
        <f>SUM(P4:P132)</f>
        <v>49.19200000000005</v>
      </c>
      <c r="Q133" s="131">
        <f t="shared" si="54"/>
        <v>6773.3000000000029</v>
      </c>
    </row>
    <row r="134" spans="1:18">
      <c r="A134" s="37"/>
      <c r="B134" s="37"/>
      <c r="C134" s="37"/>
      <c r="D134" s="37"/>
      <c r="E134" s="37"/>
      <c r="F134" s="61"/>
      <c r="G134" s="61"/>
      <c r="H134" s="65"/>
      <c r="I134" s="96"/>
      <c r="J134" s="134"/>
      <c r="K134" s="134"/>
      <c r="L134" s="89"/>
      <c r="M134" s="104"/>
      <c r="N134" s="109"/>
      <c r="O134" s="114"/>
      <c r="P134" s="122"/>
      <c r="Q134" s="68"/>
    </row>
    <row r="135" spans="1:18">
      <c r="A135" s="37"/>
      <c r="B135" s="33"/>
      <c r="C135" s="33"/>
      <c r="D135" s="33"/>
      <c r="E135" s="37"/>
      <c r="F135" s="1"/>
      <c r="G135" s="61"/>
      <c r="H135" s="61"/>
      <c r="I135" s="97"/>
      <c r="J135" s="135"/>
      <c r="K135" s="135"/>
      <c r="L135" s="90"/>
      <c r="M135" s="105"/>
      <c r="N135" s="97"/>
      <c r="O135" s="115"/>
      <c r="P135" s="123"/>
      <c r="Q135" s="42"/>
    </row>
    <row r="136" spans="1:18">
      <c r="A136" s="141"/>
      <c r="B136" s="141"/>
      <c r="C136" s="38"/>
      <c r="D136" s="70"/>
      <c r="E136" s="71"/>
      <c r="F136" s="72"/>
      <c r="G136" s="71"/>
      <c r="H136" s="70"/>
      <c r="I136" s="98" t="s">
        <v>51</v>
      </c>
      <c r="J136" s="75"/>
      <c r="K136" s="75"/>
      <c r="L136" s="73"/>
      <c r="M136" s="106"/>
      <c r="N136" s="110">
        <v>49.192</v>
      </c>
      <c r="O136" s="116">
        <f>O133-N133</f>
        <v>1.0205966321235707</v>
      </c>
      <c r="P136" s="124"/>
      <c r="Q136" s="75" t="s">
        <v>52</v>
      </c>
    </row>
    <row r="137" spans="1:18">
      <c r="A137" s="141"/>
      <c r="B137" s="141"/>
      <c r="C137" s="39"/>
      <c r="D137" s="76"/>
      <c r="E137" s="77"/>
      <c r="F137" s="72"/>
      <c r="G137" s="71"/>
      <c r="H137" s="70"/>
      <c r="I137" s="98" t="s">
        <v>53</v>
      </c>
      <c r="J137" s="75"/>
      <c r="K137" s="75"/>
      <c r="L137" s="73"/>
      <c r="M137" s="106"/>
      <c r="N137" s="111">
        <f>419.2+459.2+559.2</f>
        <v>1437.6</v>
      </c>
      <c r="O137" s="117"/>
      <c r="P137" s="125"/>
      <c r="Q137" s="75" t="s">
        <v>54</v>
      </c>
    </row>
    <row r="138" spans="1:18">
      <c r="A138" s="37"/>
      <c r="F138" s="70"/>
      <c r="G138" s="70"/>
      <c r="H138" s="70"/>
      <c r="I138" s="98" t="s">
        <v>55</v>
      </c>
      <c r="J138" s="75"/>
      <c r="K138" s="75"/>
      <c r="L138" s="73"/>
      <c r="M138" s="106"/>
      <c r="N138" s="112">
        <f>H133</f>
        <v>66.939525507843541</v>
      </c>
      <c r="O138" s="118"/>
      <c r="P138" s="126"/>
      <c r="Q138" s="75" t="s">
        <v>52</v>
      </c>
    </row>
    <row r="139" spans="1:18">
      <c r="A139" s="141"/>
      <c r="B139" s="141"/>
      <c r="C139" s="38"/>
      <c r="D139" s="70"/>
      <c r="E139" s="70"/>
      <c r="F139" s="70"/>
      <c r="G139" s="70"/>
      <c r="H139" s="70"/>
      <c r="I139" s="98" t="s">
        <v>56</v>
      </c>
      <c r="J139" s="75"/>
      <c r="K139" s="75"/>
      <c r="L139" s="73"/>
      <c r="M139" s="106"/>
      <c r="N139" s="112">
        <f>Q133</f>
        <v>6773.3000000000029</v>
      </c>
      <c r="O139" s="118"/>
      <c r="P139" s="126"/>
      <c r="Q139" s="75" t="s">
        <v>54</v>
      </c>
      <c r="R139" s="82"/>
    </row>
    <row r="140" spans="1:18">
      <c r="A140" s="141"/>
      <c r="B140" s="141"/>
      <c r="F140" s="70"/>
      <c r="G140" s="70"/>
      <c r="H140" s="70"/>
      <c r="I140" s="98"/>
      <c r="J140" s="75"/>
      <c r="K140" s="75"/>
      <c r="L140" s="73"/>
      <c r="M140" s="106"/>
      <c r="N140" s="112"/>
      <c r="O140" s="118"/>
      <c r="P140" s="126"/>
      <c r="Q140" s="75"/>
      <c r="R140" s="82"/>
    </row>
    <row r="141" spans="1:18">
      <c r="A141" s="37"/>
      <c r="F141" s="70"/>
      <c r="G141" s="70"/>
      <c r="H141" s="70"/>
      <c r="I141" s="98"/>
      <c r="J141" s="142" t="s">
        <v>66</v>
      </c>
      <c r="K141" s="142"/>
      <c r="L141" s="142"/>
      <c r="M141" s="142"/>
      <c r="N141" s="143">
        <f>N139-SUM(Q10,Q17,Q24,Q28,Q31,Q32,Q39,Q45,Q50,Q51,Q58,Q61,Q67,Q77)</f>
        <v>6166.1000000000031</v>
      </c>
      <c r="P141" s="126"/>
      <c r="Q141" s="75"/>
      <c r="R141" s="82"/>
    </row>
    <row r="142" spans="1:18">
      <c r="A142" s="84" t="s">
        <v>57</v>
      </c>
      <c r="C142" s="33"/>
      <c r="D142" s="33"/>
      <c r="F142" s="70"/>
      <c r="G142" s="70"/>
      <c r="H142" s="41"/>
      <c r="I142" s="92"/>
      <c r="J142" s="42"/>
      <c r="K142" s="42"/>
      <c r="L142" s="85"/>
      <c r="M142" s="100"/>
      <c r="Q142" s="138" t="s">
        <v>58</v>
      </c>
      <c r="R142" s="138"/>
    </row>
  </sheetData>
  <mergeCells count="7">
    <mergeCell ref="Q142:R142"/>
    <mergeCell ref="A1:R1"/>
    <mergeCell ref="A136:B136"/>
    <mergeCell ref="A137:B137"/>
    <mergeCell ref="A139:B139"/>
    <mergeCell ref="A140:B140"/>
    <mergeCell ref="J141:M141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в_электронном_виде</vt:lpstr>
      <vt:lpstr>Расчет ОДН</vt:lpstr>
      <vt:lpstr>Лист1!Область_печати</vt:lpstr>
      <vt:lpstr>'Расчет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2025-03-27T06:19:07Z</dcterms:modified>
</cp:coreProperties>
</file>