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14370" windowHeight="10035" activeTab="1"/>
  </bookViews>
  <sheets>
    <sheet name="в_электронном_виде" sheetId="2" r:id="rId1"/>
    <sheet name="РАСЧЕТ с ОДН" sheetId="5" r:id="rId2"/>
    <sheet name="Расчет без ОДН" sheetId="1" r:id="rId3"/>
  </sheets>
  <definedNames>
    <definedName name="_xlnm.Print_Area" localSheetId="2">'Расчет без ОДН'!$A$1:$L$143</definedName>
    <definedName name="_xlnm.Print_Area" localSheetId="1">'РАСЧЕТ с ОДН'!$A$1:$L$143</definedName>
  </definedNames>
  <calcPr calcId="152511"/>
</workbook>
</file>

<file path=xl/calcChain.xml><?xml version="1.0" encoding="utf-8"?>
<calcChain xmlns="http://schemas.openxmlformats.org/spreadsheetml/2006/main">
  <c r="N139" i="5" l="1"/>
  <c r="I4" i="5" s="1"/>
  <c r="H131" i="5"/>
  <c r="H132" i="5"/>
  <c r="P5" i="5"/>
  <c r="H133" i="5"/>
  <c r="H5" i="5"/>
  <c r="H4" i="5"/>
  <c r="H130" i="5"/>
  <c r="P4" i="5" l="1"/>
  <c r="K133" i="5"/>
  <c r="H48" i="5" l="1"/>
  <c r="H33" i="5"/>
  <c r="D111" i="5" l="1"/>
  <c r="E111" i="5"/>
  <c r="D115" i="2" l="1"/>
  <c r="D116" i="2"/>
  <c r="D117" i="2"/>
  <c r="D118" i="2"/>
  <c r="D119" i="2"/>
  <c r="D120" i="2"/>
  <c r="D121" i="2"/>
  <c r="D122" i="2"/>
  <c r="D123" i="2"/>
  <c r="D44" i="2"/>
  <c r="D124" i="2"/>
  <c r="D125" i="2"/>
  <c r="D126" i="2"/>
  <c r="D127" i="2"/>
  <c r="D128" i="2"/>
  <c r="D129" i="2"/>
  <c r="D97" i="2"/>
  <c r="D98" i="2"/>
  <c r="D99" i="2"/>
  <c r="D100" i="2"/>
  <c r="D101" i="2"/>
  <c r="D102" i="2"/>
  <c r="D103" i="2"/>
  <c r="D104" i="2"/>
  <c r="D105" i="2"/>
  <c r="D106" i="2"/>
  <c r="D107" i="2"/>
  <c r="D109" i="2"/>
  <c r="D110" i="2"/>
  <c r="D111" i="2"/>
  <c r="D108" i="2"/>
  <c r="D112" i="2"/>
  <c r="D113" i="2"/>
  <c r="D16" i="2"/>
  <c r="D114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36" i="2"/>
  <c r="D37" i="2"/>
  <c r="D38" i="2"/>
  <c r="D39" i="2"/>
  <c r="D40" i="2"/>
  <c r="D41" i="2"/>
  <c r="D42" i="2"/>
  <c r="D43" i="2"/>
  <c r="D45" i="2"/>
  <c r="D46" i="2"/>
  <c r="D47" i="2"/>
  <c r="D48" i="2"/>
  <c r="D49" i="2"/>
  <c r="D50" i="2"/>
  <c r="D51" i="2"/>
  <c r="D4" i="2"/>
  <c r="D5" i="2"/>
  <c r="D6" i="2"/>
  <c r="D7" i="2"/>
  <c r="D8" i="2"/>
  <c r="D9" i="2"/>
  <c r="D10" i="2"/>
  <c r="D11" i="2"/>
  <c r="D12" i="2"/>
  <c r="D13" i="2"/>
  <c r="D14" i="2"/>
  <c r="D15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" i="2"/>
  <c r="H98" i="5"/>
  <c r="H30" i="5"/>
  <c r="J137" i="5" l="1"/>
  <c r="J139" i="5"/>
  <c r="E132" i="5"/>
  <c r="D132" i="5"/>
  <c r="E131" i="5"/>
  <c r="D131" i="5"/>
  <c r="E130" i="5"/>
  <c r="D130" i="5"/>
  <c r="E81" i="5"/>
  <c r="D81" i="5"/>
  <c r="E129" i="5"/>
  <c r="D129" i="5"/>
  <c r="E128" i="5"/>
  <c r="D128" i="5"/>
  <c r="E80" i="5"/>
  <c r="D80" i="5"/>
  <c r="E6" i="5"/>
  <c r="D6" i="5"/>
  <c r="E127" i="5"/>
  <c r="D127" i="5"/>
  <c r="E126" i="5"/>
  <c r="D126" i="5"/>
  <c r="E46" i="5"/>
  <c r="D46" i="5"/>
  <c r="E125" i="5"/>
  <c r="D125" i="5"/>
  <c r="E124" i="5"/>
  <c r="D124" i="5"/>
  <c r="E123" i="5"/>
  <c r="D123" i="5"/>
  <c r="E43" i="5"/>
  <c r="D43" i="5"/>
  <c r="E122" i="5"/>
  <c r="D122" i="5"/>
  <c r="E121" i="5"/>
  <c r="D121" i="5"/>
  <c r="E30" i="5"/>
  <c r="D30" i="5"/>
  <c r="E120" i="5"/>
  <c r="D120" i="5"/>
  <c r="E119" i="5"/>
  <c r="D119" i="5"/>
  <c r="E118" i="5"/>
  <c r="D118" i="5"/>
  <c r="E117" i="5"/>
  <c r="D117" i="5"/>
  <c r="E116" i="5"/>
  <c r="D116" i="5"/>
  <c r="E18" i="5"/>
  <c r="D18" i="5"/>
  <c r="E115" i="5"/>
  <c r="D115" i="5"/>
  <c r="E114" i="5"/>
  <c r="D114" i="5"/>
  <c r="E110" i="5"/>
  <c r="D110" i="5"/>
  <c r="E106" i="5"/>
  <c r="D106" i="5"/>
  <c r="E98" i="5"/>
  <c r="D98" i="5"/>
  <c r="E11" i="5"/>
  <c r="D11" i="5"/>
  <c r="E94" i="5"/>
  <c r="D94" i="5"/>
  <c r="E86" i="5"/>
  <c r="D86" i="5"/>
  <c r="E113" i="5"/>
  <c r="D113" i="5"/>
  <c r="H112" i="5"/>
  <c r="E112" i="5"/>
  <c r="D112" i="5"/>
  <c r="H109" i="5"/>
  <c r="E109" i="5"/>
  <c r="D109" i="5"/>
  <c r="E108" i="5"/>
  <c r="D108" i="5"/>
  <c r="H107" i="5"/>
  <c r="E107" i="5"/>
  <c r="D107" i="5"/>
  <c r="H105" i="5"/>
  <c r="E105" i="5"/>
  <c r="D105" i="5"/>
  <c r="E104" i="5"/>
  <c r="D104" i="5"/>
  <c r="H103" i="5"/>
  <c r="E103" i="5"/>
  <c r="D103" i="5"/>
  <c r="H102" i="5"/>
  <c r="E102" i="5"/>
  <c r="D102" i="5"/>
  <c r="E101" i="5"/>
  <c r="D101" i="5"/>
  <c r="E100" i="5"/>
  <c r="D100" i="5"/>
  <c r="E99" i="5"/>
  <c r="D99" i="5"/>
  <c r="E97" i="5"/>
  <c r="D97" i="5"/>
  <c r="H96" i="5"/>
  <c r="E96" i="5"/>
  <c r="D96" i="5"/>
  <c r="E95" i="5"/>
  <c r="D95" i="5"/>
  <c r="E93" i="5"/>
  <c r="D93" i="5"/>
  <c r="E92" i="5"/>
  <c r="D92" i="5"/>
  <c r="E91" i="5"/>
  <c r="D91" i="5"/>
  <c r="H90" i="5"/>
  <c r="E90" i="5"/>
  <c r="D90" i="5"/>
  <c r="E89" i="5"/>
  <c r="D89" i="5"/>
  <c r="E88" i="5"/>
  <c r="D88" i="5"/>
  <c r="H87" i="5"/>
  <c r="E87" i="5"/>
  <c r="D87" i="5"/>
  <c r="E85" i="5"/>
  <c r="D85" i="5"/>
  <c r="E84" i="5"/>
  <c r="D84" i="5"/>
  <c r="H83" i="5"/>
  <c r="E83" i="5"/>
  <c r="D83" i="5"/>
  <c r="E82" i="5"/>
  <c r="D82" i="5"/>
  <c r="H79" i="5"/>
  <c r="E79" i="5"/>
  <c r="D79" i="5"/>
  <c r="E78" i="5"/>
  <c r="D78" i="5"/>
  <c r="E77" i="5"/>
  <c r="D77" i="5"/>
  <c r="H76" i="5"/>
  <c r="E76" i="5"/>
  <c r="D76" i="5"/>
  <c r="E75" i="5"/>
  <c r="D75" i="5"/>
  <c r="H74" i="5"/>
  <c r="E74" i="5"/>
  <c r="D74" i="5"/>
  <c r="H73" i="5"/>
  <c r="E73" i="5"/>
  <c r="D73" i="5"/>
  <c r="H72" i="5"/>
  <c r="E72" i="5"/>
  <c r="D72" i="5"/>
  <c r="H71" i="5"/>
  <c r="E71" i="5"/>
  <c r="D71" i="5"/>
  <c r="H70" i="5"/>
  <c r="E70" i="5"/>
  <c r="D70" i="5"/>
  <c r="H69" i="5"/>
  <c r="E69" i="5"/>
  <c r="D69" i="5"/>
  <c r="H68" i="5"/>
  <c r="E68" i="5"/>
  <c r="D68" i="5"/>
  <c r="H67" i="5"/>
  <c r="E67" i="5"/>
  <c r="D67" i="5"/>
  <c r="E66" i="5"/>
  <c r="D66" i="5"/>
  <c r="H65" i="5"/>
  <c r="E65" i="5"/>
  <c r="D65" i="5"/>
  <c r="E64" i="5"/>
  <c r="D64" i="5"/>
  <c r="H63" i="5"/>
  <c r="E63" i="5"/>
  <c r="D63" i="5"/>
  <c r="E62" i="5"/>
  <c r="D62" i="5"/>
  <c r="E61" i="5"/>
  <c r="D61" i="5"/>
  <c r="H60" i="5"/>
  <c r="E60" i="5"/>
  <c r="D60" i="5"/>
  <c r="H59" i="5"/>
  <c r="E59" i="5"/>
  <c r="D59" i="5"/>
  <c r="H58" i="5"/>
  <c r="E58" i="5"/>
  <c r="D58" i="5"/>
  <c r="H57" i="5"/>
  <c r="E57" i="5"/>
  <c r="D57" i="5"/>
  <c r="E56" i="5"/>
  <c r="D56" i="5"/>
  <c r="H55" i="5"/>
  <c r="E55" i="5"/>
  <c r="D55" i="5"/>
  <c r="E54" i="5"/>
  <c r="D54" i="5"/>
  <c r="H53" i="5"/>
  <c r="E53" i="5"/>
  <c r="D53" i="5"/>
  <c r="H52" i="5"/>
  <c r="E52" i="5"/>
  <c r="D52" i="5"/>
  <c r="H51" i="5"/>
  <c r="E51" i="5"/>
  <c r="D51" i="5"/>
  <c r="H50" i="5"/>
  <c r="E50" i="5"/>
  <c r="D50" i="5"/>
  <c r="E49" i="5"/>
  <c r="D49" i="5"/>
  <c r="E48" i="5"/>
  <c r="D48" i="5"/>
  <c r="H47" i="5"/>
  <c r="E47" i="5"/>
  <c r="D47" i="5"/>
  <c r="H45" i="5"/>
  <c r="E45" i="5"/>
  <c r="D45" i="5"/>
  <c r="H44" i="5"/>
  <c r="E44" i="5"/>
  <c r="D44" i="5"/>
  <c r="H42" i="5"/>
  <c r="E42" i="5"/>
  <c r="D42" i="5"/>
  <c r="H41" i="5"/>
  <c r="E41" i="5"/>
  <c r="D41" i="5"/>
  <c r="H40" i="5"/>
  <c r="E40" i="5"/>
  <c r="D40" i="5"/>
  <c r="H39" i="5"/>
  <c r="E39" i="5"/>
  <c r="D39" i="5"/>
  <c r="H38" i="5"/>
  <c r="E38" i="5"/>
  <c r="D38" i="5"/>
  <c r="H37" i="5"/>
  <c r="E37" i="5"/>
  <c r="D37" i="5"/>
  <c r="H36" i="5"/>
  <c r="E36" i="5"/>
  <c r="D36" i="5"/>
  <c r="H35" i="5"/>
  <c r="E35" i="5"/>
  <c r="D35" i="5"/>
  <c r="H34" i="5"/>
  <c r="E34" i="5"/>
  <c r="D34" i="5"/>
  <c r="E33" i="5"/>
  <c r="D33" i="5"/>
  <c r="H32" i="5"/>
  <c r="E32" i="5"/>
  <c r="D32" i="5"/>
  <c r="H31" i="5"/>
  <c r="E31" i="5"/>
  <c r="D31" i="5"/>
  <c r="E29" i="5"/>
  <c r="D29" i="5"/>
  <c r="H28" i="5"/>
  <c r="E28" i="5"/>
  <c r="D28" i="5"/>
  <c r="H27" i="5"/>
  <c r="E27" i="5"/>
  <c r="D27" i="5"/>
  <c r="H26" i="5"/>
  <c r="E26" i="5"/>
  <c r="D26" i="5"/>
  <c r="E25" i="5"/>
  <c r="D25" i="5"/>
  <c r="E24" i="5"/>
  <c r="D24" i="5"/>
  <c r="H23" i="5"/>
  <c r="E23" i="5"/>
  <c r="D23" i="5"/>
  <c r="E22" i="5"/>
  <c r="D22" i="5"/>
  <c r="H21" i="5"/>
  <c r="E21" i="5"/>
  <c r="D21" i="5"/>
  <c r="H20" i="5"/>
  <c r="E20" i="5"/>
  <c r="D20" i="5"/>
  <c r="H19" i="5"/>
  <c r="E19" i="5"/>
  <c r="D19" i="5"/>
  <c r="H17" i="5"/>
  <c r="E17" i="5"/>
  <c r="D17" i="5"/>
  <c r="H16" i="5"/>
  <c r="E16" i="5"/>
  <c r="D16" i="5"/>
  <c r="E15" i="5"/>
  <c r="D15" i="5"/>
  <c r="H14" i="5"/>
  <c r="E14" i="5"/>
  <c r="D14" i="5"/>
  <c r="H13" i="5"/>
  <c r="E13" i="5"/>
  <c r="D13" i="5"/>
  <c r="H12" i="5"/>
  <c r="E12" i="5"/>
  <c r="D12" i="5"/>
  <c r="E10" i="5"/>
  <c r="D10" i="5"/>
  <c r="H9" i="5"/>
  <c r="E9" i="5"/>
  <c r="D9" i="5"/>
  <c r="E8" i="5"/>
  <c r="D8" i="5"/>
  <c r="E7" i="5"/>
  <c r="D7" i="5"/>
  <c r="E5" i="5"/>
  <c r="D5" i="5"/>
  <c r="J133" i="1" l="1"/>
  <c r="H132" i="1"/>
  <c r="H133" i="1"/>
  <c r="P4" i="1" l="1"/>
  <c r="H131" i="1"/>
  <c r="K133" i="1"/>
  <c r="H42" i="1"/>
  <c r="H29" i="1"/>
  <c r="H26" i="1"/>
  <c r="H22" i="1"/>
  <c r="H21" i="1"/>
  <c r="H12" i="1"/>
  <c r="H11" i="1"/>
  <c r="H10" i="1"/>
  <c r="H8" i="1"/>
  <c r="H4" i="1"/>
  <c r="P5" i="1"/>
  <c r="H37" i="1"/>
  <c r="H31" i="1"/>
  <c r="J137" i="1" l="1"/>
  <c r="H30" i="1" l="1"/>
  <c r="H94" i="1" l="1"/>
  <c r="H95" i="1"/>
  <c r="H97" i="1"/>
  <c r="H98" i="1"/>
  <c r="H78" i="1"/>
  <c r="H81" i="1"/>
  <c r="H86" i="1"/>
  <c r="H91" i="1"/>
  <c r="H92" i="1"/>
  <c r="H61" i="1"/>
  <c r="H62" i="1"/>
  <c r="H63" i="1"/>
  <c r="H64" i="1"/>
  <c r="H65" i="1"/>
  <c r="H66" i="1"/>
  <c r="H67" i="1"/>
  <c r="H68" i="1"/>
  <c r="H70" i="1"/>
  <c r="H73" i="1"/>
  <c r="H75" i="1"/>
  <c r="H39" i="1"/>
  <c r="H40" i="1"/>
  <c r="H41" i="1"/>
  <c r="H44" i="1"/>
  <c r="H45" i="1"/>
  <c r="H46" i="1"/>
  <c r="H47" i="1"/>
  <c r="H49" i="1"/>
  <c r="H51" i="1"/>
  <c r="H52" i="1"/>
  <c r="H53" i="1"/>
  <c r="H54" i="1"/>
  <c r="H57" i="1"/>
  <c r="H59" i="1"/>
  <c r="H14" i="1"/>
  <c r="H15" i="1"/>
  <c r="H16" i="1"/>
  <c r="H17" i="1"/>
  <c r="H18" i="1"/>
  <c r="H20" i="1"/>
  <c r="H23" i="1"/>
  <c r="H24" i="1"/>
  <c r="H25" i="1"/>
  <c r="H27" i="1"/>
  <c r="H28" i="1"/>
  <c r="H32" i="1"/>
  <c r="H33" i="1"/>
  <c r="H34" i="1"/>
  <c r="H35" i="1"/>
  <c r="H36" i="1"/>
  <c r="H38" i="1"/>
  <c r="H124" i="1" l="1"/>
  <c r="H129" i="1" l="1"/>
  <c r="H55" i="1"/>
  <c r="H71" i="1"/>
  <c r="H82" i="1"/>
  <c r="H87" i="1"/>
  <c r="H74" i="1"/>
  <c r="H48" i="1"/>
  <c r="H100" i="1"/>
  <c r="H114" i="1"/>
  <c r="H13" i="1"/>
  <c r="H69" i="1"/>
  <c r="H85" i="1"/>
  <c r="H83" i="1"/>
  <c r="H109" i="1"/>
  <c r="H77" i="1"/>
  <c r="H80" i="1"/>
  <c r="H125" i="1"/>
  <c r="H107" i="1"/>
  <c r="H108" i="1"/>
  <c r="H7" i="1"/>
  <c r="H128" i="1"/>
  <c r="H120" i="1"/>
  <c r="H84" i="1"/>
  <c r="H96" i="1"/>
  <c r="H101" i="1"/>
  <c r="H122" i="1"/>
  <c r="H116" i="1"/>
  <c r="H72" i="1"/>
  <c r="H110" i="1"/>
  <c r="H79" i="1"/>
  <c r="H121" i="1"/>
  <c r="H76" i="1"/>
  <c r="H50" i="1"/>
  <c r="H115" i="1"/>
  <c r="H130" i="1"/>
  <c r="H123" i="1"/>
  <c r="H102" i="1"/>
  <c r="H117" i="1"/>
  <c r="H6" i="1"/>
  <c r="H90" i="1"/>
  <c r="H9" i="1"/>
  <c r="H89" i="1"/>
  <c r="H43" i="1"/>
  <c r="H56" i="1"/>
  <c r="H127" i="1"/>
  <c r="H88" i="1"/>
  <c r="H93" i="1"/>
  <c r="H113" i="1"/>
  <c r="H19" i="1"/>
  <c r="H103" i="1"/>
  <c r="H112" i="1"/>
  <c r="H126" i="1"/>
  <c r="H60" i="1"/>
  <c r="H5" i="1"/>
  <c r="H111" i="1"/>
  <c r="H104" i="1"/>
  <c r="H58" i="1"/>
  <c r="H99" i="1"/>
  <c r="H105" i="1"/>
  <c r="H118" i="1"/>
  <c r="H119" i="1"/>
  <c r="H106" i="1"/>
  <c r="J139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29" i="1"/>
  <c r="D29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88" i="1"/>
  <c r="D88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J138" i="1" l="1"/>
  <c r="I4" i="1" l="1"/>
  <c r="I130" i="1"/>
  <c r="I7" i="1"/>
  <c r="I15" i="1"/>
  <c r="I23" i="1"/>
  <c r="I31" i="1"/>
  <c r="I39" i="1"/>
  <c r="I47" i="1"/>
  <c r="I55" i="1"/>
  <c r="I63" i="1"/>
  <c r="I71" i="1"/>
  <c r="I119" i="1"/>
  <c r="I8" i="1"/>
  <c r="I16" i="1"/>
  <c r="I24" i="1"/>
  <c r="I32" i="1"/>
  <c r="J32" i="1" s="1"/>
  <c r="I40" i="1"/>
  <c r="I48" i="1"/>
  <c r="I56" i="1"/>
  <c r="I64" i="1"/>
  <c r="I72" i="1"/>
  <c r="I80" i="1"/>
  <c r="I88" i="1"/>
  <c r="I96" i="1"/>
  <c r="I104" i="1"/>
  <c r="I112" i="1"/>
  <c r="I120" i="1"/>
  <c r="I128" i="1"/>
  <c r="I9" i="1"/>
  <c r="I17" i="1"/>
  <c r="J17" i="1" s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22" i="1"/>
  <c r="I46" i="1"/>
  <c r="I78" i="1"/>
  <c r="J78" i="1" s="1"/>
  <c r="I94" i="1"/>
  <c r="I126" i="1"/>
  <c r="I95" i="1"/>
  <c r="I127" i="1"/>
  <c r="I10" i="1"/>
  <c r="J10" i="1" s="1"/>
  <c r="I18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1" i="1"/>
  <c r="I19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6" i="1"/>
  <c r="I30" i="1"/>
  <c r="I38" i="1"/>
  <c r="I62" i="1"/>
  <c r="I86" i="1"/>
  <c r="I110" i="1"/>
  <c r="I87" i="1"/>
  <c r="I103" i="1"/>
  <c r="I12" i="1"/>
  <c r="I20" i="1"/>
  <c r="I28" i="1"/>
  <c r="J28" i="1" s="1"/>
  <c r="I36" i="1"/>
  <c r="I44" i="1"/>
  <c r="I52" i="1"/>
  <c r="I60" i="1"/>
  <c r="I68" i="1"/>
  <c r="I76" i="1"/>
  <c r="I84" i="1"/>
  <c r="I92" i="1"/>
  <c r="I100" i="1"/>
  <c r="I108" i="1"/>
  <c r="I116" i="1"/>
  <c r="I124" i="1"/>
  <c r="I132" i="1"/>
  <c r="I5" i="1"/>
  <c r="I13" i="1"/>
  <c r="I21" i="1"/>
  <c r="I29" i="1"/>
  <c r="I37" i="1"/>
  <c r="I45" i="1"/>
  <c r="I53" i="1"/>
  <c r="I61" i="1"/>
  <c r="I69" i="1"/>
  <c r="I77" i="1"/>
  <c r="I85" i="1"/>
  <c r="I93" i="1"/>
  <c r="I101" i="1"/>
  <c r="I109" i="1"/>
  <c r="I117" i="1"/>
  <c r="I125" i="1"/>
  <c r="I14" i="1"/>
  <c r="I54" i="1"/>
  <c r="I70" i="1"/>
  <c r="I102" i="1"/>
  <c r="I118" i="1"/>
  <c r="I79" i="1"/>
  <c r="I111" i="1"/>
  <c r="J51" i="1" l="1"/>
  <c r="J40" i="1"/>
  <c r="J24" i="1"/>
  <c r="J46" i="1"/>
  <c r="J33" i="1"/>
  <c r="J52" i="1"/>
  <c r="J68" i="1"/>
  <c r="J59" i="1"/>
  <c r="J21" i="1" l="1"/>
  <c r="J69" i="1"/>
  <c r="J48" i="1"/>
  <c r="J62" i="1"/>
  <c r="J60" i="1"/>
  <c r="J125" i="1" l="1"/>
  <c r="J83" i="1"/>
  <c r="J105" i="1"/>
  <c r="J117" i="1"/>
  <c r="J8" i="1"/>
  <c r="J5" i="1"/>
  <c r="J98" i="1"/>
  <c r="J122" i="1"/>
  <c r="J96" i="1"/>
  <c r="J14" i="1"/>
  <c r="J94" i="1"/>
  <c r="J101" i="1"/>
  <c r="J126" i="1"/>
  <c r="J13" i="1"/>
  <c r="J85" i="1"/>
  <c r="J97" i="1"/>
  <c r="J76" i="1"/>
  <c r="J93" i="1"/>
  <c r="J103" i="1"/>
  <c r="J12" i="1"/>
  <c r="J16" i="1"/>
  <c r="J99" i="1"/>
  <c r="J131" i="1"/>
  <c r="J79" i="1"/>
  <c r="J110" i="1"/>
  <c r="J86" i="1"/>
  <c r="J118" i="1"/>
  <c r="J91" i="1"/>
  <c r="J106" i="1"/>
  <c r="J80" i="1"/>
  <c r="J132" i="1"/>
  <c r="J129" i="1"/>
  <c r="J88" i="1"/>
  <c r="J29" i="1"/>
  <c r="J119" i="1"/>
  <c r="J107" i="1"/>
  <c r="J89" i="1"/>
  <c r="J104" i="1"/>
  <c r="J95" i="1"/>
  <c r="J11" i="1"/>
  <c r="J112" i="1"/>
  <c r="J6" i="1"/>
  <c r="J82" i="1"/>
  <c r="J100" i="1"/>
  <c r="J120" i="1"/>
  <c r="J115" i="1"/>
  <c r="J130" i="1"/>
  <c r="J77" i="1"/>
  <c r="J111" i="1"/>
  <c r="J121" i="1"/>
  <c r="J90" i="1"/>
  <c r="J9" i="1"/>
  <c r="J15" i="1"/>
  <c r="J113" i="1"/>
  <c r="J124" i="1"/>
  <c r="J116" i="1"/>
  <c r="J128" i="1"/>
  <c r="J81" i="1"/>
  <c r="J87" i="1"/>
  <c r="J114" i="1"/>
  <c r="J127" i="1"/>
  <c r="J84" i="1"/>
  <c r="J92" i="1"/>
  <c r="J109" i="1"/>
  <c r="J108" i="1"/>
  <c r="J18" i="1"/>
  <c r="J102" i="1"/>
  <c r="J7" i="1"/>
  <c r="J123" i="1"/>
  <c r="J71" i="1"/>
  <c r="J44" i="1"/>
  <c r="J4" i="1" l="1"/>
  <c r="J64" i="1"/>
  <c r="J66" i="1"/>
  <c r="J35" i="1"/>
  <c r="J47" i="1"/>
  <c r="J23" i="1"/>
  <c r="J55" i="1"/>
  <c r="J70" i="1"/>
  <c r="J61" i="1"/>
  <c r="J34" i="1"/>
  <c r="J73" i="1"/>
  <c r="J75" i="1"/>
  <c r="J54" i="1"/>
  <c r="J20" i="1"/>
  <c r="J27" i="1"/>
  <c r="J65" i="1"/>
  <c r="J74" i="1"/>
  <c r="J36" i="1"/>
  <c r="J57" i="1"/>
  <c r="J26" i="1"/>
  <c r="J41" i="1"/>
  <c r="J30" i="1"/>
  <c r="J31" i="1"/>
  <c r="J22" i="1"/>
  <c r="J42" i="1"/>
  <c r="J50" i="1"/>
  <c r="J43" i="1"/>
  <c r="J72" i="1"/>
  <c r="J53" i="1"/>
  <c r="J58" i="1"/>
  <c r="J25" i="1"/>
  <c r="J37" i="1"/>
  <c r="J63" i="1"/>
  <c r="J45" i="1"/>
  <c r="J39" i="1"/>
  <c r="J38" i="1"/>
  <c r="J56" i="1"/>
  <c r="J49" i="1"/>
  <c r="J67" i="1"/>
  <c r="J19" i="1" l="1"/>
  <c r="I133" i="1"/>
  <c r="H84" i="5" l="1"/>
  <c r="H122" i="5" l="1"/>
  <c r="H8" i="5"/>
  <c r="H66" i="5"/>
  <c r="H10" i="5"/>
  <c r="H97" i="5"/>
  <c r="H120" i="5"/>
  <c r="H75" i="5"/>
  <c r="H115" i="5"/>
  <c r="H77" i="5"/>
  <c r="H113" i="5"/>
  <c r="H111" i="5"/>
  <c r="H126" i="5"/>
  <c r="H80" i="5"/>
  <c r="H121" i="5"/>
  <c r="H127" i="5"/>
  <c r="H101" i="5"/>
  <c r="H15" i="5"/>
  <c r="H99" i="5"/>
  <c r="H25" i="5"/>
  <c r="H88" i="5"/>
  <c r="H128" i="5"/>
  <c r="H95" i="5"/>
  <c r="H124" i="5"/>
  <c r="H92" i="5"/>
  <c r="H6" i="5"/>
  <c r="H116" i="5"/>
  <c r="H24" i="5"/>
  <c r="H18" i="5"/>
  <c r="H85" i="5"/>
  <c r="H82" i="5"/>
  <c r="H125" i="5"/>
  <c r="H56" i="5"/>
  <c r="H22" i="5"/>
  <c r="H64" i="5"/>
  <c r="H108" i="5"/>
  <c r="H118" i="5"/>
  <c r="H43" i="5"/>
  <c r="H93" i="5"/>
  <c r="H114" i="5"/>
  <c r="H110" i="5"/>
  <c r="H61" i="5"/>
  <c r="H104" i="5"/>
  <c r="H123" i="5"/>
  <c r="H49" i="5"/>
  <c r="H78" i="5"/>
  <c r="H81" i="5"/>
  <c r="H129" i="5"/>
  <c r="H100" i="5"/>
  <c r="H62" i="5"/>
  <c r="H86" i="5"/>
  <c r="H94" i="5"/>
  <c r="H29" i="5"/>
  <c r="H119" i="5"/>
  <c r="H11" i="5"/>
  <c r="H54" i="5"/>
  <c r="H7" i="5"/>
  <c r="H91" i="5"/>
  <c r="H117" i="5"/>
  <c r="H106" i="5"/>
  <c r="H46" i="5"/>
  <c r="H89" i="5"/>
  <c r="N138" i="5" l="1"/>
  <c r="J138" i="5"/>
  <c r="I5" i="5" l="1"/>
  <c r="I6" i="5"/>
  <c r="J4" i="5"/>
  <c r="I7" i="5"/>
  <c r="I8" i="5"/>
  <c r="J8" i="5" s="1"/>
  <c r="H6" i="2" s="1"/>
  <c r="I10" i="5"/>
  <c r="J10" i="5" s="1"/>
  <c r="H8" i="2" s="1"/>
  <c r="I9" i="5"/>
  <c r="I121" i="5"/>
  <c r="J121" i="5" s="1"/>
  <c r="H119" i="2" s="1"/>
  <c r="I61" i="5"/>
  <c r="J61" i="5" s="1"/>
  <c r="H59" i="2" s="1"/>
  <c r="I120" i="5"/>
  <c r="J120" i="5" s="1"/>
  <c r="H118" i="2" s="1"/>
  <c r="I75" i="5"/>
  <c r="J75" i="5" s="1"/>
  <c r="H73" i="2" s="1"/>
  <c r="I101" i="5"/>
  <c r="J101" i="5" s="1"/>
  <c r="H99" i="2" s="1"/>
  <c r="J7" i="5"/>
  <c r="H5" i="2" s="1"/>
  <c r="I115" i="5"/>
  <c r="J115" i="5" s="1"/>
  <c r="H113" i="2" s="1"/>
  <c r="I84" i="5"/>
  <c r="J84" i="5" s="1"/>
  <c r="H82" i="2" s="1"/>
  <c r="J40" i="5"/>
  <c r="H38" i="2" s="1"/>
  <c r="I47" i="5"/>
  <c r="J47" i="5" s="1"/>
  <c r="H45" i="2" s="1"/>
  <c r="I76" i="5"/>
  <c r="J76" i="5" s="1"/>
  <c r="H74" i="2" s="1"/>
  <c r="I69" i="5"/>
  <c r="J69" i="5" s="1"/>
  <c r="H67" i="2" s="1"/>
  <c r="I14" i="5"/>
  <c r="J14" i="5" s="1"/>
  <c r="H12" i="2" s="1"/>
  <c r="I74" i="5"/>
  <c r="J74" i="5" s="1"/>
  <c r="H72" i="2" s="1"/>
  <c r="I13" i="5"/>
  <c r="J13" i="5" s="1"/>
  <c r="H11" i="2" s="1"/>
  <c r="I99" i="5"/>
  <c r="J99" i="5" s="1"/>
  <c r="H97" i="2" s="1"/>
  <c r="I127" i="5"/>
  <c r="J127" i="5" s="1"/>
  <c r="H125" i="2" s="1"/>
  <c r="I123" i="5"/>
  <c r="J123" i="5" s="1"/>
  <c r="H121" i="2" s="1"/>
  <c r="I97" i="5"/>
  <c r="J97" i="5" s="1"/>
  <c r="H95" i="2" s="1"/>
  <c r="I86" i="5"/>
  <c r="J86" i="5" s="1"/>
  <c r="H84" i="2" s="1"/>
  <c r="I29" i="5"/>
  <c r="J29" i="5" s="1"/>
  <c r="H27" i="2" s="1"/>
  <c r="I49" i="5"/>
  <c r="J49" i="5" s="1"/>
  <c r="H47" i="2" s="1"/>
  <c r="I44" i="5"/>
  <c r="J44" i="5" s="1"/>
  <c r="H42" i="2" s="1"/>
  <c r="J20" i="5"/>
  <c r="H18" i="2" s="1"/>
  <c r="J68" i="5"/>
  <c r="H66" i="2" s="1"/>
  <c r="I83" i="5"/>
  <c r="J83" i="5" s="1"/>
  <c r="H81" i="2" s="1"/>
  <c r="J27" i="5"/>
  <c r="H25" i="2" s="1"/>
  <c r="J33" i="5"/>
  <c r="H31" i="2" s="1"/>
  <c r="I34" i="5"/>
  <c r="J34" i="5" s="1"/>
  <c r="H32" i="2" s="1"/>
  <c r="I105" i="5"/>
  <c r="J105" i="5" s="1"/>
  <c r="H103" i="2" s="1"/>
  <c r="I59" i="5"/>
  <c r="J59" i="5" s="1"/>
  <c r="H57" i="2" s="1"/>
  <c r="I96" i="5"/>
  <c r="J96" i="5" s="1"/>
  <c r="H94" i="2" s="1"/>
  <c r="I85" i="5"/>
  <c r="J85" i="5" s="1"/>
  <c r="H83" i="2" s="1"/>
  <c r="I82" i="5"/>
  <c r="J82" i="5" s="1"/>
  <c r="H80" i="2" s="1"/>
  <c r="I116" i="5"/>
  <c r="J116" i="5" s="1"/>
  <c r="H114" i="2" s="1"/>
  <c r="I129" i="5"/>
  <c r="J129" i="5" s="1"/>
  <c r="H127" i="2" s="1"/>
  <c r="I88" i="5"/>
  <c r="J88" i="5" s="1"/>
  <c r="H86" i="2" s="1"/>
  <c r="I124" i="5"/>
  <c r="J124" i="5" s="1"/>
  <c r="H122" i="2" s="1"/>
  <c r="I93" i="5"/>
  <c r="J93" i="5" s="1"/>
  <c r="H91" i="2" s="1"/>
  <c r="I48" i="5"/>
  <c r="J48" i="5" s="1"/>
  <c r="H46" i="2" s="1"/>
  <c r="I62" i="5"/>
  <c r="J62" i="5" s="1"/>
  <c r="H60" i="2" s="1"/>
  <c r="I87" i="5"/>
  <c r="J87" i="5" s="1"/>
  <c r="H85" i="2" s="1"/>
  <c r="I71" i="5"/>
  <c r="J71" i="5" s="1"/>
  <c r="H69" i="2" s="1"/>
  <c r="I42" i="5"/>
  <c r="J42" i="5" s="1"/>
  <c r="H40" i="2" s="1"/>
  <c r="I32" i="5"/>
  <c r="J32" i="5" s="1"/>
  <c r="H30" i="2" s="1"/>
  <c r="I26" i="5"/>
  <c r="J26" i="5" s="1"/>
  <c r="H24" i="2" s="1"/>
  <c r="J58" i="5"/>
  <c r="H56" i="2" s="1"/>
  <c r="I72" i="5"/>
  <c r="J72" i="5" s="1"/>
  <c r="H70" i="2" s="1"/>
  <c r="I55" i="5"/>
  <c r="J55" i="5" s="1"/>
  <c r="H53" i="2" s="1"/>
  <c r="J109" i="5"/>
  <c r="H107" i="2" s="1"/>
  <c r="I118" i="5"/>
  <c r="J118" i="5" s="1"/>
  <c r="H116" i="2" s="1"/>
  <c r="I25" i="5"/>
  <c r="J25" i="5" s="1"/>
  <c r="H23" i="2" s="1"/>
  <c r="I131" i="5"/>
  <c r="J131" i="5" s="1"/>
  <c r="H129" i="2" s="1"/>
  <c r="I64" i="5"/>
  <c r="J64" i="5" s="1"/>
  <c r="H62" i="2" s="1"/>
  <c r="I117" i="5"/>
  <c r="J117" i="5" s="1"/>
  <c r="H115" i="2" s="1"/>
  <c r="I81" i="5"/>
  <c r="J81" i="5" s="1"/>
  <c r="H79" i="2" s="1"/>
  <c r="I114" i="5"/>
  <c r="J114" i="5" s="1"/>
  <c r="H112" i="2" s="1"/>
  <c r="I80" i="5"/>
  <c r="J80" i="5" s="1"/>
  <c r="H78" i="2" s="1"/>
  <c r="I78" i="5"/>
  <c r="J78" i="5" s="1"/>
  <c r="H76" i="2" s="1"/>
  <c r="J52" i="5"/>
  <c r="H50" i="2" s="1"/>
  <c r="I12" i="5"/>
  <c r="J12" i="5" s="1"/>
  <c r="H10" i="2" s="1"/>
  <c r="J90" i="5"/>
  <c r="H88" i="2" s="1"/>
  <c r="J41" i="5"/>
  <c r="H39" i="2" s="1"/>
  <c r="I19" i="5"/>
  <c r="J19" i="5" s="1"/>
  <c r="H17" i="2" s="1"/>
  <c r="I30" i="5"/>
  <c r="J30" i="5" s="1"/>
  <c r="H28" i="2" s="1"/>
  <c r="I79" i="5"/>
  <c r="J79" i="5" s="1"/>
  <c r="H77" i="2" s="1"/>
  <c r="I39" i="5"/>
  <c r="J39" i="5" s="1"/>
  <c r="H37" i="2" s="1"/>
  <c r="I94" i="5"/>
  <c r="J94" i="5" s="1"/>
  <c r="H92" i="2" s="1"/>
  <c r="I113" i="5"/>
  <c r="J113" i="5" s="1"/>
  <c r="H111" i="2" s="1"/>
  <c r="I15" i="5"/>
  <c r="J15" i="5" s="1"/>
  <c r="H13" i="2" s="1"/>
  <c r="I122" i="5"/>
  <c r="J122" i="5" s="1"/>
  <c r="H120" i="2" s="1"/>
  <c r="I132" i="5"/>
  <c r="J132" i="5" s="1"/>
  <c r="I46" i="5"/>
  <c r="J46" i="5" s="1"/>
  <c r="H44" i="2" s="1"/>
  <c r="I77" i="5"/>
  <c r="J77" i="5" s="1"/>
  <c r="H75" i="2" s="1"/>
  <c r="I54" i="5"/>
  <c r="J54" i="5" s="1"/>
  <c r="H52" i="2" s="1"/>
  <c r="I111" i="5"/>
  <c r="J111" i="5" s="1"/>
  <c r="H109" i="2" s="1"/>
  <c r="I95" i="5"/>
  <c r="J95" i="5" s="1"/>
  <c r="H93" i="2" s="1"/>
  <c r="I67" i="5"/>
  <c r="J67" i="5" s="1"/>
  <c r="H65" i="2" s="1"/>
  <c r="I51" i="5"/>
  <c r="J51" i="5" s="1"/>
  <c r="H49" i="2" s="1"/>
  <c r="I36" i="5"/>
  <c r="J36" i="5" s="1"/>
  <c r="H34" i="2" s="1"/>
  <c r="I107" i="5"/>
  <c r="J107" i="5" s="1"/>
  <c r="H105" i="2" s="1"/>
  <c r="I37" i="5"/>
  <c r="J37" i="5" s="1"/>
  <c r="H35" i="2" s="1"/>
  <c r="I17" i="5"/>
  <c r="J17" i="5" s="1"/>
  <c r="H15" i="2" s="1"/>
  <c r="I66" i="5"/>
  <c r="J66" i="5" s="1"/>
  <c r="H64" i="2" s="1"/>
  <c r="I130" i="5"/>
  <c r="J130" i="5" s="1"/>
  <c r="H128" i="2" s="1"/>
  <c r="I43" i="5"/>
  <c r="J43" i="5" s="1"/>
  <c r="H41" i="2" s="1"/>
  <c r="I11" i="5"/>
  <c r="J11" i="5" s="1"/>
  <c r="H9" i="2" s="1"/>
  <c r="I119" i="5"/>
  <c r="J119" i="5" s="1"/>
  <c r="H117" i="2" s="1"/>
  <c r="I126" i="5"/>
  <c r="J126" i="5" s="1"/>
  <c r="H124" i="2" s="1"/>
  <c r="I108" i="5"/>
  <c r="J108" i="5" s="1"/>
  <c r="H106" i="2" s="1"/>
  <c r="I92" i="5"/>
  <c r="J92" i="5" s="1"/>
  <c r="H90" i="2" s="1"/>
  <c r="I110" i="5"/>
  <c r="J110" i="5" s="1"/>
  <c r="H108" i="2" s="1"/>
  <c r="I104" i="5"/>
  <c r="J104" i="5" s="1"/>
  <c r="H102" i="2" s="1"/>
  <c r="J6" i="5"/>
  <c r="H4" i="2" s="1"/>
  <c r="I53" i="5"/>
  <c r="J53" i="5" s="1"/>
  <c r="H51" i="2" s="1"/>
  <c r="J98" i="5"/>
  <c r="H96" i="2" s="1"/>
  <c r="I70" i="5"/>
  <c r="J70" i="5" s="1"/>
  <c r="H68" i="2" s="1"/>
  <c r="I50" i="5"/>
  <c r="J50" i="5" s="1"/>
  <c r="H48" i="2" s="1"/>
  <c r="I112" i="5"/>
  <c r="J112" i="5" s="1"/>
  <c r="H110" i="2" s="1"/>
  <c r="I73" i="5"/>
  <c r="J73" i="5" s="1"/>
  <c r="H71" i="2" s="1"/>
  <c r="J9" i="5"/>
  <c r="H7" i="2" s="1"/>
  <c r="I31" i="5"/>
  <c r="J31" i="5" s="1"/>
  <c r="H29" i="2" s="1"/>
  <c r="I28" i="5"/>
  <c r="J28" i="5" s="1"/>
  <c r="H26" i="2" s="1"/>
  <c r="I106" i="5"/>
  <c r="J106" i="5" s="1"/>
  <c r="H104" i="2" s="1"/>
  <c r="I45" i="5"/>
  <c r="J45" i="5" s="1"/>
  <c r="H43" i="2" s="1"/>
  <c r="I125" i="5"/>
  <c r="J125" i="5" s="1"/>
  <c r="H123" i="2" s="1"/>
  <c r="I128" i="5"/>
  <c r="J128" i="5" s="1"/>
  <c r="H126" i="2" s="1"/>
  <c r="I22" i="5"/>
  <c r="J22" i="5" s="1"/>
  <c r="H20" i="2" s="1"/>
  <c r="I100" i="5"/>
  <c r="J100" i="5" s="1"/>
  <c r="H98" i="2" s="1"/>
  <c r="I91" i="5"/>
  <c r="J91" i="5" s="1"/>
  <c r="H89" i="2" s="1"/>
  <c r="J5" i="5"/>
  <c r="H3" i="2" s="1"/>
  <c r="I18" i="5"/>
  <c r="J18" i="5" s="1"/>
  <c r="H16" i="2" s="1"/>
  <c r="I89" i="5"/>
  <c r="J89" i="5" s="1"/>
  <c r="H87" i="2" s="1"/>
  <c r="I35" i="5"/>
  <c r="J35" i="5" s="1"/>
  <c r="H33" i="2" s="1"/>
  <c r="I102" i="5"/>
  <c r="J102" i="5" s="1"/>
  <c r="H100" i="2" s="1"/>
  <c r="I21" i="5"/>
  <c r="J21" i="5" s="1"/>
  <c r="H19" i="2" s="1"/>
  <c r="I60" i="5"/>
  <c r="J60" i="5" s="1"/>
  <c r="H58" i="2" s="1"/>
  <c r="I103" i="5"/>
  <c r="J103" i="5" s="1"/>
  <c r="H101" i="2" s="1"/>
  <c r="J57" i="5"/>
  <c r="H55" i="2" s="1"/>
  <c r="I38" i="5"/>
  <c r="J38" i="5" s="1"/>
  <c r="H36" i="2" s="1"/>
  <c r="I16" i="5"/>
  <c r="J16" i="5" s="1"/>
  <c r="H14" i="2" s="1"/>
  <c r="I63" i="5"/>
  <c r="J63" i="5" s="1"/>
  <c r="H61" i="2" s="1"/>
  <c r="I24" i="5"/>
  <c r="J24" i="5" s="1"/>
  <c r="H22" i="2" s="1"/>
  <c r="I56" i="5"/>
  <c r="J56" i="5" s="1"/>
  <c r="H54" i="2" s="1"/>
  <c r="I65" i="5"/>
  <c r="J65" i="5" s="1"/>
  <c r="H63" i="2" s="1"/>
  <c r="I23" i="5"/>
  <c r="J23" i="5" s="1"/>
  <c r="H21" i="2" s="1"/>
  <c r="I133" i="5" l="1"/>
  <c r="J133" i="5" l="1"/>
  <c r="H2" i="2"/>
</calcChain>
</file>

<file path=xl/sharedStrings.xml><?xml version="1.0" encoding="utf-8"?>
<sst xmlns="http://schemas.openxmlformats.org/spreadsheetml/2006/main" count="674" uniqueCount="64">
  <si>
    <t>Адрес МКД: Лермонтова 29А</t>
  </si>
  <si>
    <t>G4</t>
  </si>
  <si>
    <t>D4</t>
  </si>
  <si>
    <t>MES4</t>
  </si>
  <si>
    <t>GOD4</t>
  </si>
  <si>
    <t>24.03.2025</t>
  </si>
  <si>
    <t>Vi*</t>
  </si>
  <si>
    <t>Vои*</t>
  </si>
  <si>
    <t>RAZ4</t>
  </si>
  <si>
    <t>Si</t>
  </si>
  <si>
    <t>PRIM</t>
  </si>
  <si>
    <t>кв.м.</t>
  </si>
  <si>
    <t>ИПУ</t>
  </si>
  <si>
    <t>11, н/п</t>
  </si>
  <si>
    <t>1001, н/п</t>
  </si>
  <si>
    <t>1081, н/п</t>
  </si>
  <si>
    <t>111, н/п</t>
  </si>
  <si>
    <t>1121, н/п</t>
  </si>
  <si>
    <t>1201, н/п</t>
  </si>
  <si>
    <t>1241, н/п</t>
  </si>
  <si>
    <t>1251, н/п</t>
  </si>
  <si>
    <t>1261, н/п</t>
  </si>
  <si>
    <t>1271, н/п</t>
  </si>
  <si>
    <t>181, н/п</t>
  </si>
  <si>
    <t>241, н/п</t>
  </si>
  <si>
    <t>261, н/п</t>
  </si>
  <si>
    <t>271, н/п</t>
  </si>
  <si>
    <t>301, н/п</t>
  </si>
  <si>
    <t>341, н/п</t>
  </si>
  <si>
    <t>351, н/п</t>
  </si>
  <si>
    <t>361, н/п</t>
  </si>
  <si>
    <t>41, н/п</t>
  </si>
  <si>
    <t>491, н/п</t>
  </si>
  <si>
    <t>51, н/п</t>
  </si>
  <si>
    <t>521, н/п</t>
  </si>
  <si>
    <t>531, н/п</t>
  </si>
  <si>
    <t>541, н/п</t>
  </si>
  <si>
    <t>551, н/п</t>
  </si>
  <si>
    <t>571, н/п</t>
  </si>
  <si>
    <t>61, н/п</t>
  </si>
  <si>
    <t>901, н/п</t>
  </si>
  <si>
    <t>911, н/п</t>
  </si>
  <si>
    <t>921, н/п</t>
  </si>
  <si>
    <t>931, н/п</t>
  </si>
  <si>
    <t>941, н/п</t>
  </si>
  <si>
    <t>961, н/п</t>
  </si>
  <si>
    <t>н/ж</t>
  </si>
  <si>
    <t>Объем ИПУ</t>
  </si>
  <si>
    <t>Итого по ОДПУ:</t>
  </si>
  <si>
    <t>Гкал</t>
  </si>
  <si>
    <t>МОП:</t>
  </si>
  <si>
    <t>кв.м</t>
  </si>
  <si>
    <t>Факт.потр.:</t>
  </si>
  <si>
    <t>Об.площ.:</t>
  </si>
  <si>
    <t>Директор</t>
  </si>
  <si>
    <t>О.Н. Шарапов</t>
  </si>
  <si>
    <t>Площ ИПУ</t>
  </si>
  <si>
    <t>К4</t>
  </si>
  <si>
    <t>н/д</t>
  </si>
  <si>
    <t>22.04.2025</t>
  </si>
  <si>
    <t>ОДН</t>
  </si>
  <si>
    <t>23.10.2025</t>
  </si>
  <si>
    <t>,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</si>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</sst>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F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Liberation Sans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Liberation Sans"/>
      <charset val="204"/>
    </font>
    <font>
      <b/>
      <sz val="13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F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F"/>
      <charset val="204"/>
    </font>
    <font>
      <sz val="11"/>
      <color theme="1"/>
      <name val="Liberation Serif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0">
    <xf numFmtId="0" fontId="0" fillId="0" borderId="0" xfId="0"/>
    <xf numFmtId="164" fontId="8" fillId="0" borderId="0" xfId="0" applyNumberFormat="1" applyFont="1" applyBorder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/>
    </xf>
    <xf numFmtId="164" fontId="13" fillId="0" borderId="3" xfId="1" applyNumberFormat="1" applyFont="1" applyBorder="1" applyAlignment="1">
      <alignment horizontal="center" vertical="center"/>
    </xf>
    <xf numFmtId="0" fontId="12" fillId="0" borderId="0" xfId="1"/>
    <xf numFmtId="0" fontId="12" fillId="0" borderId="3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164" fontId="12" fillId="0" borderId="3" xfId="1" applyNumberFormat="1" applyBorder="1" applyAlignment="1">
      <alignment horizontal="center" vertical="center"/>
    </xf>
    <xf numFmtId="0" fontId="12" fillId="0" borderId="4" xfId="1" applyBorder="1" applyAlignment="1">
      <alignment horizontal="center" vertical="center"/>
    </xf>
    <xf numFmtId="0" fontId="12" fillId="0" borderId="1" xfId="1" applyBorder="1" applyAlignment="1">
      <alignment horizontal="center" vertical="center"/>
    </xf>
    <xf numFmtId="164" fontId="12" fillId="0" borderId="4" xfId="1" applyNumberFormat="1" applyBorder="1" applyAlignment="1">
      <alignment horizontal="center" vertical="center"/>
    </xf>
    <xf numFmtId="164" fontId="12" fillId="0" borderId="1" xfId="1" applyNumberFormat="1" applyBorder="1" applyAlignment="1">
      <alignment horizontal="center" vertical="center"/>
    </xf>
    <xf numFmtId="0" fontId="12" fillId="0" borderId="0" xfId="1" applyNumberFormat="1"/>
    <xf numFmtId="164" fontId="12" fillId="0" borderId="0" xfId="1" applyNumberFormat="1"/>
    <xf numFmtId="164" fontId="0" fillId="0" borderId="8" xfId="0" applyNumberFormat="1" applyBorder="1"/>
    <xf numFmtId="2" fontId="0" fillId="0" borderId="10" xfId="0" applyNumberFormat="1" applyBorder="1"/>
    <xf numFmtId="0" fontId="14" fillId="0" borderId="7" xfId="0" applyFont="1" applyBorder="1"/>
    <xf numFmtId="0" fontId="14" fillId="0" borderId="9" xfId="0" applyFont="1" applyBorder="1"/>
    <xf numFmtId="0" fontId="15" fillId="3" borderId="3" xfId="1" applyFont="1" applyFill="1" applyBorder="1" applyAlignment="1">
      <alignment horizontal="center" vertical="center"/>
    </xf>
    <xf numFmtId="0" fontId="12" fillId="0" borderId="0" xfId="1" applyNumberFormat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12" fillId="0" borderId="1" xfId="1" applyNumberForma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2" fontId="6" fillId="4" borderId="6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3" xfId="0" applyBorder="1"/>
    <xf numFmtId="0" fontId="0" fillId="5" borderId="5" xfId="0" applyFill="1" applyBorder="1"/>
    <xf numFmtId="0" fontId="9" fillId="2" borderId="1" xfId="0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4" fillId="2" borderId="7" xfId="0" applyFont="1" applyFill="1" applyBorder="1"/>
    <xf numFmtId="164" fontId="0" fillId="2" borderId="8" xfId="0" applyNumberFormat="1" applyFill="1" applyBorder="1"/>
    <xf numFmtId="0" fontId="14" fillId="2" borderId="9" xfId="0" applyFont="1" applyFill="1" applyBorder="1"/>
    <xf numFmtId="2" fontId="0" fillId="2" borderId="10" xfId="0" applyNumberFormat="1" applyFill="1" applyBorder="1"/>
    <xf numFmtId="0" fontId="20" fillId="4" borderId="3" xfId="0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/>
    </xf>
    <xf numFmtId="164" fontId="12" fillId="0" borderId="1" xfId="1" applyNumberForma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29"/>
  <sheetViews>
    <sheetView workbookViewId="0">
      <selection activeCell="G111" sqref="G111"/>
    </sheetView>
  </sheetViews>
  <sheetFormatPr defaultRowHeight="14.25"/>
  <cols>
    <col min="1" max="2" width="12.140625" style="13" customWidth="1"/>
    <col min="3" max="3" width="12.140625" style="20" customWidth="1"/>
    <col min="4" max="5" width="12.140625" style="13" customWidth="1"/>
    <col min="6" max="6" width="12.140625" style="14" customWidth="1"/>
    <col min="7" max="7" width="9.140625" style="4"/>
    <col min="8" max="8" width="9.140625" style="14"/>
    <col min="9" max="255" width="9.140625" style="4"/>
    <col min="256" max="261" width="12.140625" style="4" customWidth="1"/>
    <col min="262" max="262" width="9.140625" style="4"/>
    <col min="263" max="263" width="16.28515625" style="4" customWidth="1"/>
    <col min="264" max="511" width="9.140625" style="4"/>
    <col min="512" max="517" width="12.140625" style="4" customWidth="1"/>
    <col min="518" max="518" width="9.140625" style="4"/>
    <col min="519" max="519" width="16.28515625" style="4" customWidth="1"/>
    <col min="520" max="767" width="9.140625" style="4"/>
    <col min="768" max="773" width="12.140625" style="4" customWidth="1"/>
    <col min="774" max="774" width="9.140625" style="4"/>
    <col min="775" max="775" width="16.28515625" style="4" customWidth="1"/>
    <col min="776" max="1023" width="9.140625" style="4"/>
    <col min="1024" max="1029" width="12.140625" style="4" customWidth="1"/>
    <col min="1030" max="1030" width="9.140625" style="4"/>
    <col min="1031" max="1031" width="16.28515625" style="4" customWidth="1"/>
    <col min="1032" max="1279" width="9.140625" style="4"/>
    <col min="1280" max="1285" width="12.140625" style="4" customWidth="1"/>
    <col min="1286" max="1286" width="9.140625" style="4"/>
    <col min="1287" max="1287" width="16.28515625" style="4" customWidth="1"/>
    <col min="1288" max="1535" width="9.140625" style="4"/>
    <col min="1536" max="1541" width="12.140625" style="4" customWidth="1"/>
    <col min="1542" max="1542" width="9.140625" style="4"/>
    <col min="1543" max="1543" width="16.28515625" style="4" customWidth="1"/>
    <col min="1544" max="1791" width="9.140625" style="4"/>
    <col min="1792" max="1797" width="12.140625" style="4" customWidth="1"/>
    <col min="1798" max="1798" width="9.140625" style="4"/>
    <col min="1799" max="1799" width="16.28515625" style="4" customWidth="1"/>
    <col min="1800" max="2047" width="9.140625" style="4"/>
    <col min="2048" max="2053" width="12.140625" style="4" customWidth="1"/>
    <col min="2054" max="2054" width="9.140625" style="4"/>
    <col min="2055" max="2055" width="16.28515625" style="4" customWidth="1"/>
    <col min="2056" max="2303" width="9.140625" style="4"/>
    <col min="2304" max="2309" width="12.140625" style="4" customWidth="1"/>
    <col min="2310" max="2310" width="9.140625" style="4"/>
    <col min="2311" max="2311" width="16.28515625" style="4" customWidth="1"/>
    <col min="2312" max="2559" width="9.140625" style="4"/>
    <col min="2560" max="2565" width="12.140625" style="4" customWidth="1"/>
    <col min="2566" max="2566" width="9.140625" style="4"/>
    <col min="2567" max="2567" width="16.28515625" style="4" customWidth="1"/>
    <col min="2568" max="2815" width="9.140625" style="4"/>
    <col min="2816" max="2821" width="12.140625" style="4" customWidth="1"/>
    <col min="2822" max="2822" width="9.140625" style="4"/>
    <col min="2823" max="2823" width="16.28515625" style="4" customWidth="1"/>
    <col min="2824" max="3071" width="9.140625" style="4"/>
    <col min="3072" max="3077" width="12.140625" style="4" customWidth="1"/>
    <col min="3078" max="3078" width="9.140625" style="4"/>
    <col min="3079" max="3079" width="16.28515625" style="4" customWidth="1"/>
    <col min="3080" max="3327" width="9.140625" style="4"/>
    <col min="3328" max="3333" width="12.140625" style="4" customWidth="1"/>
    <col min="3334" max="3334" width="9.140625" style="4"/>
    <col min="3335" max="3335" width="16.28515625" style="4" customWidth="1"/>
    <col min="3336" max="3583" width="9.140625" style="4"/>
    <col min="3584" max="3589" width="12.140625" style="4" customWidth="1"/>
    <col min="3590" max="3590" width="9.140625" style="4"/>
    <col min="3591" max="3591" width="16.28515625" style="4" customWidth="1"/>
    <col min="3592" max="3839" width="9.140625" style="4"/>
    <col min="3840" max="3845" width="12.140625" style="4" customWidth="1"/>
    <col min="3846" max="3846" width="9.140625" style="4"/>
    <col min="3847" max="3847" width="16.28515625" style="4" customWidth="1"/>
    <col min="3848" max="4095" width="9.140625" style="4"/>
    <col min="4096" max="4101" width="12.140625" style="4" customWidth="1"/>
    <col min="4102" max="4102" width="9.140625" style="4"/>
    <col min="4103" max="4103" width="16.28515625" style="4" customWidth="1"/>
    <col min="4104" max="4351" width="9.140625" style="4"/>
    <col min="4352" max="4357" width="12.140625" style="4" customWidth="1"/>
    <col min="4358" max="4358" width="9.140625" style="4"/>
    <col min="4359" max="4359" width="16.28515625" style="4" customWidth="1"/>
    <col min="4360" max="4607" width="9.140625" style="4"/>
    <col min="4608" max="4613" width="12.140625" style="4" customWidth="1"/>
    <col min="4614" max="4614" width="9.140625" style="4"/>
    <col min="4615" max="4615" width="16.28515625" style="4" customWidth="1"/>
    <col min="4616" max="4863" width="9.140625" style="4"/>
    <col min="4864" max="4869" width="12.140625" style="4" customWidth="1"/>
    <col min="4870" max="4870" width="9.140625" style="4"/>
    <col min="4871" max="4871" width="16.28515625" style="4" customWidth="1"/>
    <col min="4872" max="5119" width="9.140625" style="4"/>
    <col min="5120" max="5125" width="12.140625" style="4" customWidth="1"/>
    <col min="5126" max="5126" width="9.140625" style="4"/>
    <col min="5127" max="5127" width="16.28515625" style="4" customWidth="1"/>
    <col min="5128" max="5375" width="9.140625" style="4"/>
    <col min="5376" max="5381" width="12.140625" style="4" customWidth="1"/>
    <col min="5382" max="5382" width="9.140625" style="4"/>
    <col min="5383" max="5383" width="16.28515625" style="4" customWidth="1"/>
    <col min="5384" max="5631" width="9.140625" style="4"/>
    <col min="5632" max="5637" width="12.140625" style="4" customWidth="1"/>
    <col min="5638" max="5638" width="9.140625" style="4"/>
    <col min="5639" max="5639" width="16.28515625" style="4" customWidth="1"/>
    <col min="5640" max="5887" width="9.140625" style="4"/>
    <col min="5888" max="5893" width="12.140625" style="4" customWidth="1"/>
    <col min="5894" max="5894" width="9.140625" style="4"/>
    <col min="5895" max="5895" width="16.28515625" style="4" customWidth="1"/>
    <col min="5896" max="6143" width="9.140625" style="4"/>
    <col min="6144" max="6149" width="12.140625" style="4" customWidth="1"/>
    <col min="6150" max="6150" width="9.140625" style="4"/>
    <col min="6151" max="6151" width="16.28515625" style="4" customWidth="1"/>
    <col min="6152" max="6399" width="9.140625" style="4"/>
    <col min="6400" max="6405" width="12.140625" style="4" customWidth="1"/>
    <col min="6406" max="6406" width="9.140625" style="4"/>
    <col min="6407" max="6407" width="16.28515625" style="4" customWidth="1"/>
    <col min="6408" max="6655" width="9.140625" style="4"/>
    <col min="6656" max="6661" width="12.140625" style="4" customWidth="1"/>
    <col min="6662" max="6662" width="9.140625" style="4"/>
    <col min="6663" max="6663" width="16.28515625" style="4" customWidth="1"/>
    <col min="6664" max="6911" width="9.140625" style="4"/>
    <col min="6912" max="6917" width="12.140625" style="4" customWidth="1"/>
    <col min="6918" max="6918" width="9.140625" style="4"/>
    <col min="6919" max="6919" width="16.28515625" style="4" customWidth="1"/>
    <col min="6920" max="7167" width="9.140625" style="4"/>
    <col min="7168" max="7173" width="12.140625" style="4" customWidth="1"/>
    <col min="7174" max="7174" width="9.140625" style="4"/>
    <col min="7175" max="7175" width="16.28515625" style="4" customWidth="1"/>
    <col min="7176" max="7423" width="9.140625" style="4"/>
    <col min="7424" max="7429" width="12.140625" style="4" customWidth="1"/>
    <col min="7430" max="7430" width="9.140625" style="4"/>
    <col min="7431" max="7431" width="16.28515625" style="4" customWidth="1"/>
    <col min="7432" max="7679" width="9.140625" style="4"/>
    <col min="7680" max="7685" width="12.140625" style="4" customWidth="1"/>
    <col min="7686" max="7686" width="9.140625" style="4"/>
    <col min="7687" max="7687" width="16.28515625" style="4" customWidth="1"/>
    <col min="7688" max="7935" width="9.140625" style="4"/>
    <col min="7936" max="7941" width="12.140625" style="4" customWidth="1"/>
    <col min="7942" max="7942" width="9.140625" style="4"/>
    <col min="7943" max="7943" width="16.28515625" style="4" customWidth="1"/>
    <col min="7944" max="8191" width="9.140625" style="4"/>
    <col min="8192" max="8197" width="12.140625" style="4" customWidth="1"/>
    <col min="8198" max="8198" width="9.140625" style="4"/>
    <col min="8199" max="8199" width="16.28515625" style="4" customWidth="1"/>
    <col min="8200" max="8447" width="9.140625" style="4"/>
    <col min="8448" max="8453" width="12.140625" style="4" customWidth="1"/>
    <col min="8454" max="8454" width="9.140625" style="4"/>
    <col min="8455" max="8455" width="16.28515625" style="4" customWidth="1"/>
    <col min="8456" max="8703" width="9.140625" style="4"/>
    <col min="8704" max="8709" width="12.140625" style="4" customWidth="1"/>
    <col min="8710" max="8710" width="9.140625" style="4"/>
    <col min="8711" max="8711" width="16.28515625" style="4" customWidth="1"/>
    <col min="8712" max="8959" width="9.140625" style="4"/>
    <col min="8960" max="8965" width="12.140625" style="4" customWidth="1"/>
    <col min="8966" max="8966" width="9.140625" style="4"/>
    <col min="8967" max="8967" width="16.28515625" style="4" customWidth="1"/>
    <col min="8968" max="9215" width="9.140625" style="4"/>
    <col min="9216" max="9221" width="12.140625" style="4" customWidth="1"/>
    <col min="9222" max="9222" width="9.140625" style="4"/>
    <col min="9223" max="9223" width="16.28515625" style="4" customWidth="1"/>
    <col min="9224" max="9471" width="9.140625" style="4"/>
    <col min="9472" max="9477" width="12.140625" style="4" customWidth="1"/>
    <col min="9478" max="9478" width="9.140625" style="4"/>
    <col min="9479" max="9479" width="16.28515625" style="4" customWidth="1"/>
    <col min="9480" max="9727" width="9.140625" style="4"/>
    <col min="9728" max="9733" width="12.140625" style="4" customWidth="1"/>
    <col min="9734" max="9734" width="9.140625" style="4"/>
    <col min="9735" max="9735" width="16.28515625" style="4" customWidth="1"/>
    <col min="9736" max="9983" width="9.140625" style="4"/>
    <col min="9984" max="9989" width="12.140625" style="4" customWidth="1"/>
    <col min="9990" max="9990" width="9.140625" style="4"/>
    <col min="9991" max="9991" width="16.28515625" style="4" customWidth="1"/>
    <col min="9992" max="10239" width="9.140625" style="4"/>
    <col min="10240" max="10245" width="12.140625" style="4" customWidth="1"/>
    <col min="10246" max="10246" width="9.140625" style="4"/>
    <col min="10247" max="10247" width="16.28515625" style="4" customWidth="1"/>
    <col min="10248" max="10495" width="9.140625" style="4"/>
    <col min="10496" max="10501" width="12.140625" style="4" customWidth="1"/>
    <col min="10502" max="10502" width="9.140625" style="4"/>
    <col min="10503" max="10503" width="16.28515625" style="4" customWidth="1"/>
    <col min="10504" max="10751" width="9.140625" style="4"/>
    <col min="10752" max="10757" width="12.140625" style="4" customWidth="1"/>
    <col min="10758" max="10758" width="9.140625" style="4"/>
    <col min="10759" max="10759" width="16.28515625" style="4" customWidth="1"/>
    <col min="10760" max="11007" width="9.140625" style="4"/>
    <col min="11008" max="11013" width="12.140625" style="4" customWidth="1"/>
    <col min="11014" max="11014" width="9.140625" style="4"/>
    <col min="11015" max="11015" width="16.28515625" style="4" customWidth="1"/>
    <col min="11016" max="11263" width="9.140625" style="4"/>
    <col min="11264" max="11269" width="12.140625" style="4" customWidth="1"/>
    <col min="11270" max="11270" width="9.140625" style="4"/>
    <col min="11271" max="11271" width="16.28515625" style="4" customWidth="1"/>
    <col min="11272" max="11519" width="9.140625" style="4"/>
    <col min="11520" max="11525" width="12.140625" style="4" customWidth="1"/>
    <col min="11526" max="11526" width="9.140625" style="4"/>
    <col min="11527" max="11527" width="16.28515625" style="4" customWidth="1"/>
    <col min="11528" max="11775" width="9.140625" style="4"/>
    <col min="11776" max="11781" width="12.140625" style="4" customWidth="1"/>
    <col min="11782" max="11782" width="9.140625" style="4"/>
    <col min="11783" max="11783" width="16.28515625" style="4" customWidth="1"/>
    <col min="11784" max="12031" width="9.140625" style="4"/>
    <col min="12032" max="12037" width="12.140625" style="4" customWidth="1"/>
    <col min="12038" max="12038" width="9.140625" style="4"/>
    <col min="12039" max="12039" width="16.28515625" style="4" customWidth="1"/>
    <col min="12040" max="12287" width="9.140625" style="4"/>
    <col min="12288" max="12293" width="12.140625" style="4" customWidth="1"/>
    <col min="12294" max="12294" width="9.140625" style="4"/>
    <col min="12295" max="12295" width="16.28515625" style="4" customWidth="1"/>
    <col min="12296" max="12543" width="9.140625" style="4"/>
    <col min="12544" max="12549" width="12.140625" style="4" customWidth="1"/>
    <col min="12550" max="12550" width="9.140625" style="4"/>
    <col min="12551" max="12551" width="16.28515625" style="4" customWidth="1"/>
    <col min="12552" max="12799" width="9.140625" style="4"/>
    <col min="12800" max="12805" width="12.140625" style="4" customWidth="1"/>
    <col min="12806" max="12806" width="9.140625" style="4"/>
    <col min="12807" max="12807" width="16.28515625" style="4" customWidth="1"/>
    <col min="12808" max="13055" width="9.140625" style="4"/>
    <col min="13056" max="13061" width="12.140625" style="4" customWidth="1"/>
    <col min="13062" max="13062" width="9.140625" style="4"/>
    <col min="13063" max="13063" width="16.28515625" style="4" customWidth="1"/>
    <col min="13064" max="13311" width="9.140625" style="4"/>
    <col min="13312" max="13317" width="12.140625" style="4" customWidth="1"/>
    <col min="13318" max="13318" width="9.140625" style="4"/>
    <col min="13319" max="13319" width="16.28515625" style="4" customWidth="1"/>
    <col min="13320" max="13567" width="9.140625" style="4"/>
    <col min="13568" max="13573" width="12.140625" style="4" customWidth="1"/>
    <col min="13574" max="13574" width="9.140625" style="4"/>
    <col min="13575" max="13575" width="16.28515625" style="4" customWidth="1"/>
    <col min="13576" max="13823" width="9.140625" style="4"/>
    <col min="13824" max="13829" width="12.140625" style="4" customWidth="1"/>
    <col min="13830" max="13830" width="9.140625" style="4"/>
    <col min="13831" max="13831" width="16.28515625" style="4" customWidth="1"/>
    <col min="13832" max="14079" width="9.140625" style="4"/>
    <col min="14080" max="14085" width="12.140625" style="4" customWidth="1"/>
    <col min="14086" max="14086" width="9.140625" style="4"/>
    <col min="14087" max="14087" width="16.28515625" style="4" customWidth="1"/>
    <col min="14088" max="14335" width="9.140625" style="4"/>
    <col min="14336" max="14341" width="12.140625" style="4" customWidth="1"/>
    <col min="14342" max="14342" width="9.140625" style="4"/>
    <col min="14343" max="14343" width="16.28515625" style="4" customWidth="1"/>
    <col min="14344" max="14591" width="9.140625" style="4"/>
    <col min="14592" max="14597" width="12.140625" style="4" customWidth="1"/>
    <col min="14598" max="14598" width="9.140625" style="4"/>
    <col min="14599" max="14599" width="16.28515625" style="4" customWidth="1"/>
    <col min="14600" max="14847" width="9.140625" style="4"/>
    <col min="14848" max="14853" width="12.140625" style="4" customWidth="1"/>
    <col min="14854" max="14854" width="9.140625" style="4"/>
    <col min="14855" max="14855" width="16.28515625" style="4" customWidth="1"/>
    <col min="14856" max="15103" width="9.140625" style="4"/>
    <col min="15104" max="15109" width="12.140625" style="4" customWidth="1"/>
    <col min="15110" max="15110" width="9.140625" style="4"/>
    <col min="15111" max="15111" width="16.28515625" style="4" customWidth="1"/>
    <col min="15112" max="15359" width="9.140625" style="4"/>
    <col min="15360" max="15365" width="12.140625" style="4" customWidth="1"/>
    <col min="15366" max="15366" width="9.140625" style="4"/>
    <col min="15367" max="15367" width="16.28515625" style="4" customWidth="1"/>
    <col min="15368" max="15615" width="9.140625" style="4"/>
    <col min="15616" max="15621" width="12.140625" style="4" customWidth="1"/>
    <col min="15622" max="15622" width="9.140625" style="4"/>
    <col min="15623" max="15623" width="16.28515625" style="4" customWidth="1"/>
    <col min="15624" max="15871" width="9.140625" style="4"/>
    <col min="15872" max="15877" width="12.140625" style="4" customWidth="1"/>
    <col min="15878" max="15878" width="9.140625" style="4"/>
    <col min="15879" max="15879" width="16.28515625" style="4" customWidth="1"/>
    <col min="15880" max="16127" width="9.140625" style="4"/>
    <col min="16128" max="16133" width="12.140625" style="4" customWidth="1"/>
    <col min="16134" max="16134" width="9.140625" style="4"/>
    <col min="16135" max="16135" width="16.28515625" style="4" customWidth="1"/>
    <col min="16136" max="16384" width="9.140625" style="4"/>
  </cols>
  <sheetData>
    <row r="1" spans="1:8" ht="16.5">
      <c r="A1" s="2" t="s">
        <v>1</v>
      </c>
      <c r="B1" s="2" t="s">
        <v>2</v>
      </c>
      <c r="C1" s="19" t="s">
        <v>57</v>
      </c>
      <c r="D1" s="2" t="s">
        <v>3</v>
      </c>
      <c r="E1" s="2" t="s">
        <v>4</v>
      </c>
      <c r="F1" s="3" t="s">
        <v>8</v>
      </c>
      <c r="H1" s="101" t="s">
        <v>8</v>
      </c>
    </row>
    <row r="2" spans="1:8" ht="15">
      <c r="A2" s="5">
        <v>4223</v>
      </c>
      <c r="B2" s="6">
        <v>291</v>
      </c>
      <c r="C2" s="7">
        <v>21</v>
      </c>
      <c r="D2" s="6">
        <v>11</v>
      </c>
      <c r="E2" s="6">
        <v>2025</v>
      </c>
      <c r="F2" s="8">
        <v>0.22840324966917813</v>
      </c>
      <c r="H2" s="102">
        <f>'РАСЧЕТ с ОДН'!J4</f>
        <v>0.22840324966917813</v>
      </c>
    </row>
    <row r="3" spans="1:8" ht="15">
      <c r="A3" s="5">
        <v>4223</v>
      </c>
      <c r="B3" s="6">
        <v>291</v>
      </c>
      <c r="C3" s="7">
        <v>31</v>
      </c>
      <c r="D3" s="6">
        <f>$D$2</f>
        <v>11</v>
      </c>
      <c r="E3" s="6">
        <v>2025</v>
      </c>
      <c r="F3" s="8">
        <v>0.1948145364825343</v>
      </c>
      <c r="H3" s="102">
        <f>'РАСЧЕТ с ОДН'!J5</f>
        <v>0.1948145364825343</v>
      </c>
    </row>
    <row r="4" spans="1:8" ht="15">
      <c r="A4" s="5">
        <v>4223</v>
      </c>
      <c r="B4" s="6">
        <v>291</v>
      </c>
      <c r="C4" s="7">
        <v>61</v>
      </c>
      <c r="D4" s="6">
        <f t="shared" ref="D4:D69" si="0">$D$2</f>
        <v>11</v>
      </c>
      <c r="E4" s="6">
        <v>2025</v>
      </c>
      <c r="F4" s="8">
        <v>0.22728362589629</v>
      </c>
      <c r="H4" s="102">
        <f>'РАСЧЕТ с ОДН'!J6</f>
        <v>0.22728362589629</v>
      </c>
    </row>
    <row r="5" spans="1:8" ht="15">
      <c r="A5" s="5">
        <v>4223</v>
      </c>
      <c r="B5" s="6">
        <v>291</v>
      </c>
      <c r="C5" s="7">
        <v>71</v>
      </c>
      <c r="D5" s="6">
        <f t="shared" si="0"/>
        <v>11</v>
      </c>
      <c r="E5" s="6">
        <v>2025</v>
      </c>
      <c r="F5" s="8">
        <v>0.1948145364825343</v>
      </c>
      <c r="H5" s="102">
        <f>'РАСЧЕТ с ОДН'!J7</f>
        <v>0.1948145364825343</v>
      </c>
    </row>
    <row r="6" spans="1:8" ht="15">
      <c r="A6" s="5">
        <v>4223</v>
      </c>
      <c r="B6" s="6">
        <v>291</v>
      </c>
      <c r="C6" s="7">
        <v>81</v>
      </c>
      <c r="D6" s="6">
        <f t="shared" si="0"/>
        <v>11</v>
      </c>
      <c r="E6" s="6">
        <v>2025</v>
      </c>
      <c r="F6" s="8">
        <v>0.1948145364825343</v>
      </c>
      <c r="H6" s="102">
        <f>'РАСЧЕТ с ОДН'!J8</f>
        <v>0.1948145364825343</v>
      </c>
    </row>
    <row r="7" spans="1:8" ht="15">
      <c r="A7" s="5">
        <v>4223</v>
      </c>
      <c r="B7" s="6">
        <v>291</v>
      </c>
      <c r="C7" s="7">
        <v>91</v>
      </c>
      <c r="D7" s="6">
        <f t="shared" si="0"/>
        <v>11</v>
      </c>
      <c r="E7" s="6">
        <v>2025</v>
      </c>
      <c r="F7" s="8">
        <v>0.59176919161092278</v>
      </c>
      <c r="H7" s="102">
        <f>'РАСЧЕТ с ОДН'!J9</f>
        <v>0.59176919161092278</v>
      </c>
    </row>
    <row r="8" spans="1:8" ht="15">
      <c r="A8" s="5">
        <v>4223</v>
      </c>
      <c r="B8" s="6">
        <v>291</v>
      </c>
      <c r="C8" s="7">
        <v>101</v>
      </c>
      <c r="D8" s="6">
        <f t="shared" si="0"/>
        <v>11</v>
      </c>
      <c r="E8" s="6">
        <v>2025</v>
      </c>
      <c r="F8" s="8">
        <v>0.30453766622557082</v>
      </c>
      <c r="H8" s="102">
        <f>'РАСЧЕТ с ОДН'!J10</f>
        <v>0.30453766622557082</v>
      </c>
    </row>
    <row r="9" spans="1:8" ht="15">
      <c r="A9" s="5">
        <v>4223</v>
      </c>
      <c r="B9" s="6">
        <v>291</v>
      </c>
      <c r="C9" s="7">
        <v>111</v>
      </c>
      <c r="D9" s="6">
        <f t="shared" si="0"/>
        <v>11</v>
      </c>
      <c r="E9" s="6">
        <v>2025</v>
      </c>
      <c r="F9" s="8">
        <v>0.22784343778273411</v>
      </c>
      <c r="H9" s="102">
        <f>'РАСЧЕТ с ОДН'!J11</f>
        <v>0.22784343778273411</v>
      </c>
    </row>
    <row r="10" spans="1:8" ht="15">
      <c r="A10" s="5">
        <v>4223</v>
      </c>
      <c r="B10" s="6">
        <v>291</v>
      </c>
      <c r="C10" s="7">
        <v>121</v>
      </c>
      <c r="D10" s="6">
        <f t="shared" si="0"/>
        <v>11</v>
      </c>
      <c r="E10" s="6">
        <v>2025</v>
      </c>
      <c r="F10" s="8">
        <v>0.2202505861928809</v>
      </c>
      <c r="H10" s="102">
        <f>'РАСЧЕТ с ОДН'!J12</f>
        <v>0.2202505861928809</v>
      </c>
    </row>
    <row r="11" spans="1:8" ht="15">
      <c r="A11" s="5">
        <v>4223</v>
      </c>
      <c r="B11" s="6">
        <v>291</v>
      </c>
      <c r="C11" s="7">
        <v>131</v>
      </c>
      <c r="D11" s="6">
        <f t="shared" si="0"/>
        <v>11</v>
      </c>
      <c r="E11" s="6">
        <v>2025</v>
      </c>
      <c r="F11" s="8">
        <v>0.24705058619288078</v>
      </c>
      <c r="H11" s="102">
        <f>'РАСЧЕТ с ОДН'!J13</f>
        <v>0.24705058619288078</v>
      </c>
    </row>
    <row r="12" spans="1:8" ht="15">
      <c r="A12" s="5">
        <v>4223</v>
      </c>
      <c r="B12" s="6">
        <v>291</v>
      </c>
      <c r="C12" s="7">
        <v>141</v>
      </c>
      <c r="D12" s="6">
        <f t="shared" si="0"/>
        <v>11</v>
      </c>
      <c r="E12" s="6">
        <v>2025</v>
      </c>
      <c r="F12" s="8">
        <v>0.44526919161092277</v>
      </c>
      <c r="H12" s="102">
        <f>'РАСЧЕТ с ОДН'!J14</f>
        <v>0.44526919161092277</v>
      </c>
    </row>
    <row r="13" spans="1:8" ht="15">
      <c r="A13" s="5">
        <v>4223</v>
      </c>
      <c r="B13" s="6">
        <v>291</v>
      </c>
      <c r="C13" s="7">
        <v>151</v>
      </c>
      <c r="D13" s="6">
        <f t="shared" si="0"/>
        <v>11</v>
      </c>
      <c r="E13" s="6">
        <v>2025</v>
      </c>
      <c r="F13" s="8">
        <v>0.30453766622557082</v>
      </c>
      <c r="H13" s="102">
        <f>'РАСЧЕТ с ОДН'!J15</f>
        <v>0.30453766622557082</v>
      </c>
    </row>
    <row r="14" spans="1:8" ht="15">
      <c r="A14" s="5">
        <v>4223</v>
      </c>
      <c r="B14" s="6">
        <v>291</v>
      </c>
      <c r="C14" s="7">
        <v>161</v>
      </c>
      <c r="D14" s="6">
        <f t="shared" si="0"/>
        <v>11</v>
      </c>
      <c r="E14" s="6">
        <v>2025</v>
      </c>
      <c r="F14" s="8">
        <v>0.28684896312268793</v>
      </c>
      <c r="H14" s="102">
        <f>'РАСЧЕТ с ОДН'!J16</f>
        <v>0.28684896312268793</v>
      </c>
    </row>
    <row r="15" spans="1:8" ht="15">
      <c r="A15" s="5">
        <v>4223</v>
      </c>
      <c r="B15" s="6">
        <v>291</v>
      </c>
      <c r="C15" s="7">
        <v>171</v>
      </c>
      <c r="D15" s="6">
        <f t="shared" si="0"/>
        <v>11</v>
      </c>
      <c r="E15" s="6">
        <v>2025</v>
      </c>
      <c r="F15" s="8">
        <v>0.29947730696188746</v>
      </c>
      <c r="H15" s="102">
        <f>'РАСЧЕТ с ОДН'!J17</f>
        <v>0.29947730696188746</v>
      </c>
    </row>
    <row r="16" spans="1:8" ht="15">
      <c r="A16" s="5">
        <v>4223</v>
      </c>
      <c r="B16" s="6">
        <v>291</v>
      </c>
      <c r="C16" s="7">
        <v>181</v>
      </c>
      <c r="D16" s="6">
        <f t="shared" ref="D16:D114" si="1">$D$2</f>
        <v>11</v>
      </c>
      <c r="E16" s="6">
        <v>2025</v>
      </c>
      <c r="F16" s="12">
        <v>0.1948145364825343</v>
      </c>
      <c r="H16" s="102">
        <f>'РАСЧЕТ с ОДН'!J18</f>
        <v>0.1948145364825343</v>
      </c>
    </row>
    <row r="17" spans="1:8" ht="15">
      <c r="A17" s="5">
        <v>4223</v>
      </c>
      <c r="B17" s="6">
        <v>291</v>
      </c>
      <c r="C17" s="7">
        <v>191</v>
      </c>
      <c r="D17" s="6">
        <f t="shared" si="0"/>
        <v>11</v>
      </c>
      <c r="E17" s="6">
        <v>2025</v>
      </c>
      <c r="F17" s="8">
        <v>0.59923255199542524</v>
      </c>
      <c r="H17" s="102">
        <f>'РАСЧЕТ с ОДН'!J19</f>
        <v>0.59923255199542524</v>
      </c>
    </row>
    <row r="18" spans="1:8" ht="15">
      <c r="A18" s="5">
        <v>4223</v>
      </c>
      <c r="B18" s="6">
        <v>291</v>
      </c>
      <c r="C18" s="7">
        <v>201</v>
      </c>
      <c r="D18" s="6">
        <f t="shared" si="0"/>
        <v>11</v>
      </c>
      <c r="E18" s="6">
        <v>2025</v>
      </c>
      <c r="F18" s="8">
        <v>0</v>
      </c>
      <c r="H18" s="102">
        <f>'РАСЧЕТ с ОДН'!J20</f>
        <v>0</v>
      </c>
    </row>
    <row r="19" spans="1:8" ht="15">
      <c r="A19" s="5">
        <v>4223</v>
      </c>
      <c r="B19" s="6">
        <v>291</v>
      </c>
      <c r="C19" s="7">
        <v>211</v>
      </c>
      <c r="D19" s="6">
        <f t="shared" si="0"/>
        <v>11</v>
      </c>
      <c r="E19" s="6">
        <v>2025</v>
      </c>
      <c r="F19" s="8">
        <v>5.7739044276197721E-2</v>
      </c>
      <c r="H19" s="102">
        <f>'РАСЧЕТ с ОДН'!J21</f>
        <v>5.7739044276197721E-2</v>
      </c>
    </row>
    <row r="20" spans="1:8" ht="15">
      <c r="A20" s="5">
        <v>4223</v>
      </c>
      <c r="B20" s="6">
        <v>291</v>
      </c>
      <c r="C20" s="7">
        <v>221</v>
      </c>
      <c r="D20" s="6">
        <f t="shared" si="0"/>
        <v>11</v>
      </c>
      <c r="E20" s="6">
        <v>2025</v>
      </c>
      <c r="F20" s="8">
        <v>0.1948145364825343</v>
      </c>
      <c r="H20" s="102">
        <f>'РАСЧЕТ с ОДН'!J22</f>
        <v>0.1948145364825343</v>
      </c>
    </row>
    <row r="21" spans="1:8" ht="15">
      <c r="A21" s="5">
        <v>4223</v>
      </c>
      <c r="B21" s="6">
        <v>291</v>
      </c>
      <c r="C21" s="7">
        <v>231</v>
      </c>
      <c r="D21" s="6">
        <f t="shared" si="0"/>
        <v>11</v>
      </c>
      <c r="E21" s="6">
        <v>2025</v>
      </c>
      <c r="F21" s="8">
        <v>0.22995058619288089</v>
      </c>
      <c r="H21" s="102">
        <f>'РАСЧЕТ с ОДН'!J23</f>
        <v>0.22995058619288089</v>
      </c>
    </row>
    <row r="22" spans="1:8" ht="15">
      <c r="A22" s="5">
        <v>4223</v>
      </c>
      <c r="B22" s="6">
        <v>291</v>
      </c>
      <c r="C22" s="7">
        <v>251</v>
      </c>
      <c r="D22" s="6">
        <f t="shared" si="0"/>
        <v>11</v>
      </c>
      <c r="E22" s="6">
        <v>2025</v>
      </c>
      <c r="F22" s="8">
        <v>0.30397785433912677</v>
      </c>
      <c r="H22" s="102">
        <f>'РАСЧЕТ с ОДН'!J24</f>
        <v>0.30397785433912677</v>
      </c>
    </row>
    <row r="23" spans="1:8" ht="15">
      <c r="A23" s="5">
        <v>4223</v>
      </c>
      <c r="B23" s="6">
        <v>291</v>
      </c>
      <c r="C23" s="7">
        <v>281</v>
      </c>
      <c r="D23" s="6">
        <f t="shared" si="0"/>
        <v>11</v>
      </c>
      <c r="E23" s="6">
        <v>2025</v>
      </c>
      <c r="F23" s="8">
        <v>0.19425472459609028</v>
      </c>
      <c r="H23" s="102">
        <f>'РАСЧЕТ с ОДН'!J25</f>
        <v>0.19425472459609028</v>
      </c>
    </row>
    <row r="24" spans="1:8" ht="15">
      <c r="A24" s="5">
        <v>4223</v>
      </c>
      <c r="B24" s="6">
        <v>291</v>
      </c>
      <c r="C24" s="7">
        <v>291</v>
      </c>
      <c r="D24" s="6">
        <f t="shared" si="0"/>
        <v>11</v>
      </c>
      <c r="E24" s="6">
        <v>2025</v>
      </c>
      <c r="F24" s="8">
        <v>0.59763255199542542</v>
      </c>
      <c r="H24" s="102">
        <f>'РАСЧЕТ с ОДН'!J26</f>
        <v>0.59763255199542542</v>
      </c>
    </row>
    <row r="25" spans="1:8" ht="15">
      <c r="A25" s="5">
        <v>4223</v>
      </c>
      <c r="B25" s="6">
        <v>291</v>
      </c>
      <c r="C25" s="7">
        <v>311</v>
      </c>
      <c r="D25" s="6">
        <f t="shared" si="0"/>
        <v>11</v>
      </c>
      <c r="E25" s="6">
        <v>2025</v>
      </c>
      <c r="F25" s="8">
        <v>0</v>
      </c>
      <c r="H25" s="102">
        <f>'РАСЧЕТ с ОДН'!J27</f>
        <v>0</v>
      </c>
    </row>
    <row r="26" spans="1:8" ht="15">
      <c r="A26" s="5">
        <v>4223</v>
      </c>
      <c r="B26" s="6">
        <v>291</v>
      </c>
      <c r="C26" s="7">
        <v>321</v>
      </c>
      <c r="D26" s="6">
        <f t="shared" si="0"/>
        <v>11</v>
      </c>
      <c r="E26" s="6">
        <v>2025</v>
      </c>
      <c r="F26" s="8">
        <v>0.36081394657738414</v>
      </c>
      <c r="H26" s="102">
        <f>'РАСЧЕТ с ОДН'!J28</f>
        <v>0.36081394657738414</v>
      </c>
    </row>
    <row r="27" spans="1:8" ht="15">
      <c r="A27" s="5">
        <v>4223</v>
      </c>
      <c r="B27" s="6">
        <v>291</v>
      </c>
      <c r="C27" s="7">
        <v>331</v>
      </c>
      <c r="D27" s="6">
        <f t="shared" si="0"/>
        <v>11</v>
      </c>
      <c r="E27" s="6">
        <v>2025</v>
      </c>
      <c r="F27" s="8">
        <v>0.19425472459609028</v>
      </c>
      <c r="H27" s="102">
        <f>'РАСЧЕТ с ОДН'!J29</f>
        <v>0.19425472459609028</v>
      </c>
    </row>
    <row r="28" spans="1:8" ht="15">
      <c r="A28" s="5">
        <v>4223</v>
      </c>
      <c r="B28" s="6">
        <v>291</v>
      </c>
      <c r="C28" s="7">
        <v>351</v>
      </c>
      <c r="D28" s="6">
        <f t="shared" si="0"/>
        <v>11</v>
      </c>
      <c r="E28" s="6">
        <v>2025</v>
      </c>
      <c r="F28" s="12">
        <v>0.14083195083025038</v>
      </c>
      <c r="H28" s="102">
        <f>'РАСЧЕТ с ОДН'!J30</f>
        <v>0.14083195083025038</v>
      </c>
    </row>
    <row r="29" spans="1:8" ht="15">
      <c r="A29" s="5">
        <v>4223</v>
      </c>
      <c r="B29" s="6">
        <v>291</v>
      </c>
      <c r="C29" s="7">
        <v>371</v>
      </c>
      <c r="D29" s="6">
        <f t="shared" si="0"/>
        <v>11</v>
      </c>
      <c r="E29" s="6">
        <v>2025</v>
      </c>
      <c r="F29" s="8">
        <v>4.8440667346390562E-2</v>
      </c>
      <c r="H29" s="102">
        <f>'РАСЧЕТ с ОДН'!J31</f>
        <v>4.8440667346390562E-2</v>
      </c>
    </row>
    <row r="30" spans="1:8" ht="15">
      <c r="A30" s="5">
        <v>4223</v>
      </c>
      <c r="B30" s="6">
        <v>291</v>
      </c>
      <c r="C30" s="7">
        <v>381</v>
      </c>
      <c r="D30" s="6">
        <f t="shared" si="0"/>
        <v>11</v>
      </c>
      <c r="E30" s="6">
        <v>2025</v>
      </c>
      <c r="F30" s="8">
        <v>4.0087225808377674E-2</v>
      </c>
      <c r="H30" s="102">
        <f>'РАСЧЕТ с ОДН'!J32</f>
        <v>4.0087225808377674E-2</v>
      </c>
    </row>
    <row r="31" spans="1:8" ht="15">
      <c r="A31" s="5">
        <v>4223</v>
      </c>
      <c r="B31" s="6">
        <v>291</v>
      </c>
      <c r="C31" s="7">
        <v>391</v>
      </c>
      <c r="D31" s="6">
        <f t="shared" si="0"/>
        <v>11</v>
      </c>
      <c r="E31" s="6">
        <v>2025</v>
      </c>
      <c r="F31" s="8">
        <v>1.7600000000000005E-2</v>
      </c>
      <c r="H31" s="102">
        <f>'РАСЧЕТ с ОДН'!J33</f>
        <v>1.7600000000000005E-2</v>
      </c>
    </row>
    <row r="32" spans="1:8" ht="15">
      <c r="A32" s="5">
        <v>4223</v>
      </c>
      <c r="B32" s="6">
        <v>291</v>
      </c>
      <c r="C32" s="7">
        <v>401</v>
      </c>
      <c r="D32" s="6">
        <f t="shared" si="0"/>
        <v>11</v>
      </c>
      <c r="E32" s="6">
        <v>2025</v>
      </c>
      <c r="F32" s="8">
        <v>0.46765867159925678</v>
      </c>
      <c r="H32" s="102">
        <f>'РАСЧЕТ с ОДН'!J34</f>
        <v>0.46765867159925678</v>
      </c>
    </row>
    <row r="33" spans="1:8" ht="15">
      <c r="A33" s="5">
        <v>4223</v>
      </c>
      <c r="B33" s="6">
        <v>291</v>
      </c>
      <c r="C33" s="7">
        <v>411</v>
      </c>
      <c r="D33" s="6">
        <f t="shared" si="0"/>
        <v>11</v>
      </c>
      <c r="E33" s="6">
        <v>2025</v>
      </c>
      <c r="F33" s="8">
        <v>0.32190240466070053</v>
      </c>
      <c r="H33" s="102">
        <f>'РАСЧЕТ с ОДН'!J35</f>
        <v>0.32190240466070053</v>
      </c>
    </row>
    <row r="34" spans="1:8" ht="15">
      <c r="A34" s="5">
        <v>4223</v>
      </c>
      <c r="B34" s="6">
        <v>291</v>
      </c>
      <c r="C34" s="7">
        <v>421</v>
      </c>
      <c r="D34" s="6">
        <f t="shared" si="0"/>
        <v>11</v>
      </c>
      <c r="E34" s="6">
        <v>2025</v>
      </c>
      <c r="F34" s="8">
        <v>0.32477730696188756</v>
      </c>
      <c r="H34" s="102">
        <f>'РАСЧЕТ с ОДН'!J36</f>
        <v>0.32477730696188756</v>
      </c>
    </row>
    <row r="35" spans="1:8" ht="15">
      <c r="A35" s="5">
        <v>4223</v>
      </c>
      <c r="B35" s="6">
        <v>291</v>
      </c>
      <c r="C35" s="7">
        <v>431</v>
      </c>
      <c r="D35" s="6">
        <f t="shared" si="0"/>
        <v>11</v>
      </c>
      <c r="E35" s="6">
        <v>2025</v>
      </c>
      <c r="F35" s="8">
        <v>0.19478722580837765</v>
      </c>
      <c r="H35" s="102">
        <f>'РАСЧЕТ с ОДН'!J37</f>
        <v>0.19478722580837765</v>
      </c>
    </row>
    <row r="36" spans="1:8" ht="15">
      <c r="A36" s="5">
        <v>4223</v>
      </c>
      <c r="B36" s="6">
        <v>291</v>
      </c>
      <c r="C36" s="7">
        <v>441</v>
      </c>
      <c r="D36" s="6">
        <f>$D$2</f>
        <v>11</v>
      </c>
      <c r="E36" s="6">
        <v>2025</v>
      </c>
      <c r="F36" s="8">
        <v>0.45326919161092277</v>
      </c>
      <c r="H36" s="102">
        <f>'РАСЧЕТ с ОДН'!J38</f>
        <v>0.45326919161092277</v>
      </c>
    </row>
    <row r="37" spans="1:8" ht="15">
      <c r="A37" s="5">
        <v>4223</v>
      </c>
      <c r="B37" s="6">
        <v>291</v>
      </c>
      <c r="C37" s="7">
        <v>451</v>
      </c>
      <c r="D37" s="6">
        <f t="shared" si="0"/>
        <v>11</v>
      </c>
      <c r="E37" s="6">
        <v>2025</v>
      </c>
      <c r="F37" s="8">
        <v>0.22309531121475365</v>
      </c>
      <c r="H37" s="102">
        <f>'РАСЧЕТ с ОДН'!J39</f>
        <v>0.22309531121475365</v>
      </c>
    </row>
    <row r="38" spans="1:8" ht="15">
      <c r="A38" s="9">
        <v>4223</v>
      </c>
      <c r="B38" s="6">
        <v>291</v>
      </c>
      <c r="C38" s="7">
        <v>461</v>
      </c>
      <c r="D38" s="6">
        <f t="shared" si="0"/>
        <v>11</v>
      </c>
      <c r="E38" s="6">
        <v>2025</v>
      </c>
      <c r="F38" s="8">
        <v>0</v>
      </c>
      <c r="H38" s="102">
        <f>'РАСЧЕТ с ОДН'!J40</f>
        <v>0</v>
      </c>
    </row>
    <row r="39" spans="1:8" ht="15">
      <c r="A39" s="10">
        <v>4223</v>
      </c>
      <c r="B39" s="6">
        <v>291</v>
      </c>
      <c r="C39" s="7">
        <v>471</v>
      </c>
      <c r="D39" s="6">
        <f t="shared" si="0"/>
        <v>11</v>
      </c>
      <c r="E39" s="6">
        <v>2025</v>
      </c>
      <c r="F39" s="8">
        <v>0</v>
      </c>
      <c r="H39" s="102">
        <f>'РАСЧЕТ с ОДН'!J41</f>
        <v>0</v>
      </c>
    </row>
    <row r="40" spans="1:8" ht="15">
      <c r="A40" s="5">
        <v>4223</v>
      </c>
      <c r="B40" s="6">
        <v>291</v>
      </c>
      <c r="C40" s="7">
        <v>481</v>
      </c>
      <c r="D40" s="6">
        <f t="shared" si="0"/>
        <v>11</v>
      </c>
      <c r="E40" s="6">
        <v>2025</v>
      </c>
      <c r="F40" s="8">
        <v>0.30785058619288119</v>
      </c>
      <c r="H40" s="102">
        <f>'РАСЧЕТ с ОДН'!J42</f>
        <v>0.30785058619288119</v>
      </c>
    </row>
    <row r="41" spans="1:8" ht="15">
      <c r="A41" s="5">
        <v>4223</v>
      </c>
      <c r="B41" s="6">
        <v>291</v>
      </c>
      <c r="C41" s="7">
        <v>491</v>
      </c>
      <c r="D41" s="6">
        <f t="shared" si="0"/>
        <v>11</v>
      </c>
      <c r="E41" s="6">
        <v>2025</v>
      </c>
      <c r="F41" s="8">
        <v>0.36051885486997731</v>
      </c>
      <c r="H41" s="102">
        <f>'РАСЧЕТ с ОДН'!J43</f>
        <v>0.36051885486997731</v>
      </c>
    </row>
    <row r="42" spans="1:8" ht="15">
      <c r="A42" s="5">
        <v>4223</v>
      </c>
      <c r="B42" s="6">
        <v>291</v>
      </c>
      <c r="C42" s="7">
        <v>501</v>
      </c>
      <c r="D42" s="6">
        <f t="shared" si="0"/>
        <v>11</v>
      </c>
      <c r="E42" s="6">
        <v>2025</v>
      </c>
      <c r="F42" s="8">
        <v>0.58773195083024998</v>
      </c>
      <c r="H42" s="102">
        <f>'РАСЧЕТ с ОДН'!J44</f>
        <v>0.58773195083024998</v>
      </c>
    </row>
    <row r="43" spans="1:8" ht="15">
      <c r="A43" s="5">
        <v>4223</v>
      </c>
      <c r="B43" s="6">
        <v>291</v>
      </c>
      <c r="C43" s="7">
        <v>511</v>
      </c>
      <c r="D43" s="6">
        <f t="shared" si="0"/>
        <v>11</v>
      </c>
      <c r="E43" s="6">
        <v>2025</v>
      </c>
      <c r="F43" s="8">
        <v>0.36167568389169436</v>
      </c>
      <c r="H43" s="102">
        <f>'РАСЧЕТ с ОДН'!J45</f>
        <v>0.36167568389169436</v>
      </c>
    </row>
    <row r="44" spans="1:8" ht="15">
      <c r="A44" s="5">
        <v>4223</v>
      </c>
      <c r="B44" s="6">
        <v>291</v>
      </c>
      <c r="C44" s="7">
        <v>541</v>
      </c>
      <c r="D44" s="6">
        <f t="shared" ref="D44:D129" si="2">$D$2</f>
        <v>11</v>
      </c>
      <c r="E44" s="6">
        <v>2025</v>
      </c>
      <c r="F44" s="12">
        <v>0.34876280525465192</v>
      </c>
      <c r="H44" s="102">
        <f>'РАСЧЕТ с ОДН'!J46</f>
        <v>0.34876280525465192</v>
      </c>
    </row>
    <row r="45" spans="1:8" ht="15">
      <c r="A45" s="5">
        <v>4223</v>
      </c>
      <c r="B45" s="6">
        <v>291</v>
      </c>
      <c r="C45" s="7">
        <v>561</v>
      </c>
      <c r="D45" s="6">
        <f t="shared" si="0"/>
        <v>11</v>
      </c>
      <c r="E45" s="6">
        <v>2025</v>
      </c>
      <c r="F45" s="8">
        <v>0.35125058619288041</v>
      </c>
      <c r="H45" s="102">
        <f>'РАСЧЕТ с ОДН'!J47</f>
        <v>0.35125058619288041</v>
      </c>
    </row>
    <row r="46" spans="1:8" ht="15">
      <c r="A46" s="5">
        <v>4223</v>
      </c>
      <c r="B46" s="6">
        <v>291</v>
      </c>
      <c r="C46" s="7">
        <v>581</v>
      </c>
      <c r="D46" s="6">
        <f t="shared" si="0"/>
        <v>11</v>
      </c>
      <c r="E46" s="6">
        <v>2025</v>
      </c>
      <c r="F46" s="8">
        <v>8.9405831226419208E-2</v>
      </c>
      <c r="H46" s="102">
        <f>'РАСЧЕТ с ОДН'!J48</f>
        <v>8.9405831226419208E-2</v>
      </c>
    </row>
    <row r="47" spans="1:8" ht="15">
      <c r="A47" s="5">
        <v>4223</v>
      </c>
      <c r="B47" s="6">
        <v>291</v>
      </c>
      <c r="C47" s="7">
        <v>591</v>
      </c>
      <c r="D47" s="6">
        <f t="shared" si="0"/>
        <v>11</v>
      </c>
      <c r="E47" s="6">
        <v>2025</v>
      </c>
      <c r="F47" s="8">
        <v>0.19425472459609028</v>
      </c>
      <c r="H47" s="102">
        <f>'РАСЧЕТ с ОДН'!J49</f>
        <v>0.19425472459609028</v>
      </c>
    </row>
    <row r="48" spans="1:8" ht="15">
      <c r="A48" s="5">
        <v>4223</v>
      </c>
      <c r="B48" s="6">
        <v>291</v>
      </c>
      <c r="C48" s="7">
        <v>601</v>
      </c>
      <c r="D48" s="6">
        <f t="shared" si="0"/>
        <v>11</v>
      </c>
      <c r="E48" s="6">
        <v>2025</v>
      </c>
      <c r="F48" s="8">
        <v>0.26285058619288082</v>
      </c>
      <c r="H48" s="102">
        <f>'РАСЧЕТ с ОДН'!J50</f>
        <v>0.26285058619288082</v>
      </c>
    </row>
    <row r="49" spans="1:8" ht="15">
      <c r="A49" s="5">
        <v>4223</v>
      </c>
      <c r="B49" s="6">
        <v>291</v>
      </c>
      <c r="C49" s="7">
        <v>611</v>
      </c>
      <c r="D49" s="6">
        <f t="shared" si="0"/>
        <v>11</v>
      </c>
      <c r="E49" s="6">
        <v>2025</v>
      </c>
      <c r="F49" s="8">
        <v>0.59936919161092239</v>
      </c>
      <c r="H49" s="102">
        <f>'РАСЧЕТ с ОДН'!J51</f>
        <v>0.59936919161092239</v>
      </c>
    </row>
    <row r="50" spans="1:8" ht="15">
      <c r="A50" s="5">
        <v>4223</v>
      </c>
      <c r="B50" s="6">
        <v>291</v>
      </c>
      <c r="C50" s="7">
        <v>621</v>
      </c>
      <c r="D50" s="6">
        <f t="shared" si="0"/>
        <v>11</v>
      </c>
      <c r="E50" s="6">
        <v>2025</v>
      </c>
      <c r="F50" s="8">
        <v>0</v>
      </c>
      <c r="H50" s="102">
        <f>'РАСЧЕТ с ОДН'!J52</f>
        <v>0</v>
      </c>
    </row>
    <row r="51" spans="1:8" ht="15">
      <c r="A51" s="5">
        <v>4223</v>
      </c>
      <c r="B51" s="6">
        <v>291</v>
      </c>
      <c r="C51" s="7">
        <v>631</v>
      </c>
      <c r="D51" s="6">
        <f t="shared" si="0"/>
        <v>11</v>
      </c>
      <c r="E51" s="6">
        <v>2025</v>
      </c>
      <c r="F51" s="8">
        <v>0.13408722580837779</v>
      </c>
      <c r="H51" s="102">
        <f>'РАСЧЕТ с ОДН'!J53</f>
        <v>0.13408722580837779</v>
      </c>
    </row>
    <row r="52" spans="1:8" ht="15">
      <c r="A52" s="5">
        <v>4223</v>
      </c>
      <c r="B52" s="6">
        <v>291</v>
      </c>
      <c r="C52" s="7">
        <v>641</v>
      </c>
      <c r="D52" s="6">
        <f>$D$2</f>
        <v>11</v>
      </c>
      <c r="E52" s="6">
        <v>2025</v>
      </c>
      <c r="F52" s="8">
        <v>0.1948145364825343</v>
      </c>
      <c r="H52" s="102">
        <f>'РАСЧЕТ с ОДН'!J54</f>
        <v>0.1948145364825343</v>
      </c>
    </row>
    <row r="53" spans="1:8" ht="15">
      <c r="A53" s="5">
        <v>4223</v>
      </c>
      <c r="B53" s="6">
        <v>291</v>
      </c>
      <c r="C53" s="7">
        <v>651</v>
      </c>
      <c r="D53" s="6">
        <f t="shared" si="0"/>
        <v>11</v>
      </c>
      <c r="E53" s="6">
        <v>2025</v>
      </c>
      <c r="F53" s="8">
        <v>0.2305691916109231</v>
      </c>
      <c r="H53" s="102">
        <f>'РАСЧЕТ с ОДН'!J55</f>
        <v>0.2305691916109231</v>
      </c>
    </row>
    <row r="54" spans="1:8" ht="15">
      <c r="A54" s="5">
        <v>4223</v>
      </c>
      <c r="B54" s="6">
        <v>291</v>
      </c>
      <c r="C54" s="7">
        <v>661</v>
      </c>
      <c r="D54" s="6">
        <f t="shared" si="0"/>
        <v>11</v>
      </c>
      <c r="E54" s="6">
        <v>2025</v>
      </c>
      <c r="F54" s="8">
        <v>0.36219829052930952</v>
      </c>
      <c r="H54" s="102">
        <f>'РАСЧЕТ с ОДН'!J56</f>
        <v>0.36219829052930952</v>
      </c>
    </row>
    <row r="55" spans="1:8" ht="15">
      <c r="A55" s="5">
        <v>4223</v>
      </c>
      <c r="B55" s="6">
        <v>291</v>
      </c>
      <c r="C55" s="7">
        <v>671</v>
      </c>
      <c r="D55" s="6">
        <f t="shared" si="0"/>
        <v>11</v>
      </c>
      <c r="E55" s="6">
        <v>2025</v>
      </c>
      <c r="F55" s="8">
        <v>0</v>
      </c>
      <c r="H55" s="102">
        <f>'РАСЧЕТ с ОДН'!J57</f>
        <v>0</v>
      </c>
    </row>
    <row r="56" spans="1:8" ht="15">
      <c r="A56" s="5">
        <v>4223</v>
      </c>
      <c r="B56" s="6">
        <v>291</v>
      </c>
      <c r="C56" s="7">
        <v>681</v>
      </c>
      <c r="D56" s="6">
        <f t="shared" si="0"/>
        <v>11</v>
      </c>
      <c r="E56" s="6">
        <v>2025</v>
      </c>
      <c r="F56" s="8">
        <v>0</v>
      </c>
      <c r="H56" s="102">
        <f>'РАСЧЕТ с ОДН'!J58</f>
        <v>0</v>
      </c>
    </row>
    <row r="57" spans="1:8" ht="15">
      <c r="A57" s="5">
        <v>4223</v>
      </c>
      <c r="B57" s="6">
        <v>291</v>
      </c>
      <c r="C57" s="7">
        <v>691</v>
      </c>
      <c r="D57" s="6">
        <f t="shared" si="0"/>
        <v>11</v>
      </c>
      <c r="E57" s="6">
        <v>2025</v>
      </c>
      <c r="F57" s="8">
        <v>0.78276919161092218</v>
      </c>
      <c r="H57" s="102">
        <f>'РАСЧЕТ с ОДН'!J59</f>
        <v>0.78276919161092218</v>
      </c>
    </row>
    <row r="58" spans="1:8" ht="15">
      <c r="A58" s="5">
        <v>4223</v>
      </c>
      <c r="B58" s="6">
        <v>291</v>
      </c>
      <c r="C58" s="7">
        <v>701</v>
      </c>
      <c r="D58" s="6">
        <f t="shared" si="0"/>
        <v>11</v>
      </c>
      <c r="E58" s="6">
        <v>2025</v>
      </c>
      <c r="F58" s="8">
        <v>0.12349591237992899</v>
      </c>
      <c r="H58" s="102">
        <f>'РАСЧЕТ с ОДН'!J60</f>
        <v>0.12349591237992899</v>
      </c>
    </row>
    <row r="59" spans="1:8" ht="15">
      <c r="A59" s="5">
        <v>4223</v>
      </c>
      <c r="B59" s="6">
        <v>291</v>
      </c>
      <c r="C59" s="7">
        <v>711</v>
      </c>
      <c r="D59" s="6">
        <f t="shared" si="0"/>
        <v>11</v>
      </c>
      <c r="E59" s="6">
        <v>2025</v>
      </c>
      <c r="F59" s="8">
        <v>0.19537434836897835</v>
      </c>
      <c r="H59" s="102">
        <f>'РАСЧЕТ с ОДН'!J61</f>
        <v>0.19537434836897835</v>
      </c>
    </row>
    <row r="60" spans="1:8" ht="15">
      <c r="A60" s="5">
        <v>4223</v>
      </c>
      <c r="B60" s="6">
        <v>291</v>
      </c>
      <c r="C60" s="7">
        <v>721</v>
      </c>
      <c r="D60" s="6">
        <f t="shared" si="0"/>
        <v>11</v>
      </c>
      <c r="E60" s="6">
        <v>2025</v>
      </c>
      <c r="F60" s="8">
        <v>0.19593416025542243</v>
      </c>
      <c r="H60" s="102">
        <f>'РАСЧЕТ с ОДН'!J62</f>
        <v>0.19593416025542243</v>
      </c>
    </row>
    <row r="61" spans="1:8" ht="15">
      <c r="A61" s="5">
        <v>4223</v>
      </c>
      <c r="B61" s="6">
        <v>291</v>
      </c>
      <c r="C61" s="7">
        <v>731</v>
      </c>
      <c r="D61" s="6">
        <f t="shared" si="0"/>
        <v>11</v>
      </c>
      <c r="E61" s="6">
        <v>2025</v>
      </c>
      <c r="F61" s="8">
        <v>0.52710583122641874</v>
      </c>
      <c r="H61" s="102">
        <f>'РАСЧЕТ с ОДН'!J63</f>
        <v>0.52710583122641874</v>
      </c>
    </row>
    <row r="62" spans="1:8" ht="15">
      <c r="A62" s="5">
        <v>4223</v>
      </c>
      <c r="B62" s="6">
        <v>291</v>
      </c>
      <c r="C62" s="7">
        <v>741</v>
      </c>
      <c r="D62" s="6">
        <f t="shared" si="0"/>
        <v>11</v>
      </c>
      <c r="E62" s="6">
        <v>2025</v>
      </c>
      <c r="F62" s="8">
        <v>0.36051885486997731</v>
      </c>
      <c r="H62" s="102">
        <f>'РАСЧЕТ с ОДН'!J64</f>
        <v>0.36051885486997731</v>
      </c>
    </row>
    <row r="63" spans="1:8" ht="15">
      <c r="A63" s="5">
        <v>4223</v>
      </c>
      <c r="B63" s="6">
        <v>291</v>
      </c>
      <c r="C63" s="7">
        <v>751</v>
      </c>
      <c r="D63" s="6">
        <f t="shared" si="0"/>
        <v>11</v>
      </c>
      <c r="E63" s="6">
        <v>2025</v>
      </c>
      <c r="F63" s="8">
        <v>0.15387730696188734</v>
      </c>
      <c r="H63" s="102">
        <f>'РАСЧЕТ с ОДН'!J65</f>
        <v>0.15387730696188734</v>
      </c>
    </row>
    <row r="64" spans="1:8" ht="15">
      <c r="A64" s="5">
        <v>4223</v>
      </c>
      <c r="B64" s="6">
        <v>291</v>
      </c>
      <c r="C64" s="7">
        <v>761</v>
      </c>
      <c r="D64" s="6">
        <f t="shared" si="0"/>
        <v>11</v>
      </c>
      <c r="E64" s="6">
        <v>2025</v>
      </c>
      <c r="F64" s="8">
        <v>0.19537434836897835</v>
      </c>
      <c r="H64" s="102">
        <f>'РАСЧЕТ с ОДН'!J66</f>
        <v>0.19537434836897835</v>
      </c>
    </row>
    <row r="65" spans="1:8" ht="15">
      <c r="A65" s="5">
        <v>4223</v>
      </c>
      <c r="B65" s="6">
        <v>291</v>
      </c>
      <c r="C65" s="7">
        <v>771</v>
      </c>
      <c r="D65" s="6">
        <f t="shared" si="0"/>
        <v>11</v>
      </c>
      <c r="E65" s="6">
        <v>2025</v>
      </c>
      <c r="F65" s="8">
        <v>0.52423255199542595</v>
      </c>
      <c r="H65" s="102">
        <f>'РАСЧЕТ с ОДН'!J67</f>
        <v>0.52423255199542595</v>
      </c>
    </row>
    <row r="66" spans="1:8" ht="15">
      <c r="A66" s="5">
        <v>4223</v>
      </c>
      <c r="B66" s="6">
        <v>291</v>
      </c>
      <c r="C66" s="7">
        <v>781</v>
      </c>
      <c r="D66" s="6">
        <f t="shared" si="0"/>
        <v>11</v>
      </c>
      <c r="E66" s="6">
        <v>2025</v>
      </c>
      <c r="F66" s="8">
        <v>9.9999999999988987E-5</v>
      </c>
      <c r="H66" s="102">
        <f>'РАСЧЕТ с ОДН'!J68</f>
        <v>9.9999999999988987E-5</v>
      </c>
    </row>
    <row r="67" spans="1:8" ht="15">
      <c r="A67" s="5">
        <v>4223</v>
      </c>
      <c r="B67" s="6">
        <v>291</v>
      </c>
      <c r="C67" s="7">
        <v>791</v>
      </c>
      <c r="D67" s="6">
        <f t="shared" si="0"/>
        <v>11</v>
      </c>
      <c r="E67" s="6">
        <v>2025</v>
      </c>
      <c r="F67" s="8">
        <v>0.25105058619288079</v>
      </c>
      <c r="H67" s="102">
        <f>'РАСЧЕТ с ОДН'!J69</f>
        <v>0.25105058619288079</v>
      </c>
    </row>
    <row r="68" spans="1:8" ht="15">
      <c r="A68" s="5">
        <v>4223</v>
      </c>
      <c r="B68" s="6">
        <v>291</v>
      </c>
      <c r="C68" s="7">
        <v>801</v>
      </c>
      <c r="D68" s="6">
        <f t="shared" si="0"/>
        <v>11</v>
      </c>
      <c r="E68" s="6">
        <v>2025</v>
      </c>
      <c r="F68" s="8">
        <v>0.1434139465773841</v>
      </c>
      <c r="H68" s="102">
        <f>'РАСЧЕТ с ОДН'!J70</f>
        <v>0.1434139465773841</v>
      </c>
    </row>
    <row r="69" spans="1:8" ht="15">
      <c r="A69" s="5">
        <v>4223</v>
      </c>
      <c r="B69" s="6">
        <v>291</v>
      </c>
      <c r="C69" s="7">
        <v>811</v>
      </c>
      <c r="D69" s="6">
        <f t="shared" si="0"/>
        <v>11</v>
      </c>
      <c r="E69" s="6">
        <v>2025</v>
      </c>
      <c r="F69" s="8">
        <v>0.58096919161092264</v>
      </c>
      <c r="H69" s="102">
        <f>'РАСЧЕТ с ОДН'!J71</f>
        <v>0.58096919161092264</v>
      </c>
    </row>
    <row r="70" spans="1:8" ht="15">
      <c r="A70" s="5">
        <v>4223</v>
      </c>
      <c r="B70" s="6">
        <v>291</v>
      </c>
      <c r="C70" s="7">
        <v>821</v>
      </c>
      <c r="D70" s="6">
        <f t="shared" ref="D70:D80" si="3">$D$2</f>
        <v>11</v>
      </c>
      <c r="E70" s="6">
        <v>2025</v>
      </c>
      <c r="F70" s="8">
        <v>0.35709591237992894</v>
      </c>
      <c r="H70" s="102">
        <f>'РАСЧЕТ с ОДН'!J72</f>
        <v>0.35709591237992894</v>
      </c>
    </row>
    <row r="71" spans="1:8" ht="15">
      <c r="A71" s="5">
        <v>4223</v>
      </c>
      <c r="B71" s="6">
        <v>291</v>
      </c>
      <c r="C71" s="7">
        <v>831</v>
      </c>
      <c r="D71" s="6">
        <f t="shared" si="3"/>
        <v>11</v>
      </c>
      <c r="E71" s="6">
        <v>2025</v>
      </c>
      <c r="F71" s="8">
        <v>4.4050586192880881E-2</v>
      </c>
      <c r="H71" s="102">
        <f>'РАСЧЕТ с ОДН'!J73</f>
        <v>4.4050586192880881E-2</v>
      </c>
    </row>
    <row r="72" spans="1:8" ht="15">
      <c r="A72" s="5">
        <v>4223</v>
      </c>
      <c r="B72" s="6">
        <v>291</v>
      </c>
      <c r="C72" s="7">
        <v>841</v>
      </c>
      <c r="D72" s="6">
        <f t="shared" si="3"/>
        <v>11</v>
      </c>
      <c r="E72" s="6">
        <v>2025</v>
      </c>
      <c r="F72" s="8">
        <v>0.24635058619288086</v>
      </c>
      <c r="H72" s="102">
        <f>'РАСЧЕТ с ОДН'!J74</f>
        <v>0.24635058619288086</v>
      </c>
    </row>
    <row r="73" spans="1:8" ht="15">
      <c r="A73" s="5">
        <v>4223</v>
      </c>
      <c r="B73" s="6">
        <v>291</v>
      </c>
      <c r="C73" s="7">
        <v>851</v>
      </c>
      <c r="D73" s="6">
        <f t="shared" si="3"/>
        <v>11</v>
      </c>
      <c r="E73" s="6">
        <v>2025</v>
      </c>
      <c r="F73" s="8">
        <v>0.36107866675642136</v>
      </c>
      <c r="H73" s="102">
        <f>'РАСЧЕТ с ОДН'!J75</f>
        <v>0.36107866675642136</v>
      </c>
    </row>
    <row r="74" spans="1:8" ht="15">
      <c r="A74" s="5">
        <v>4223</v>
      </c>
      <c r="B74" s="6">
        <v>291</v>
      </c>
      <c r="C74" s="7">
        <v>861</v>
      </c>
      <c r="D74" s="6">
        <f t="shared" si="3"/>
        <v>11</v>
      </c>
      <c r="E74" s="6">
        <v>2025</v>
      </c>
      <c r="F74" s="8">
        <v>0.51253255199542569</v>
      </c>
      <c r="H74" s="102">
        <f>'РАСЧЕТ с ОДН'!J76</f>
        <v>0.51253255199542569</v>
      </c>
    </row>
    <row r="75" spans="1:8" ht="15">
      <c r="A75" s="9">
        <v>4223</v>
      </c>
      <c r="B75" s="6">
        <v>291</v>
      </c>
      <c r="C75" s="7">
        <v>871</v>
      </c>
      <c r="D75" s="6">
        <f t="shared" si="3"/>
        <v>11</v>
      </c>
      <c r="E75" s="6">
        <v>2025</v>
      </c>
      <c r="F75" s="8">
        <v>0.1948145364825343</v>
      </c>
      <c r="H75" s="102">
        <f>'РАСЧЕТ с ОДН'!J77</f>
        <v>0.1948145364825343</v>
      </c>
    </row>
    <row r="76" spans="1:8" ht="15">
      <c r="A76" s="10">
        <v>4223</v>
      </c>
      <c r="B76" s="6">
        <v>291</v>
      </c>
      <c r="C76" s="7">
        <v>881</v>
      </c>
      <c r="D76" s="6">
        <f t="shared" si="3"/>
        <v>11</v>
      </c>
      <c r="E76" s="6">
        <v>2025</v>
      </c>
      <c r="F76" s="8">
        <v>0.1948145364825343</v>
      </c>
      <c r="H76" s="102">
        <f>'РАСЧЕТ с ОДН'!J78</f>
        <v>0.1948145364825343</v>
      </c>
    </row>
    <row r="77" spans="1:8" ht="15">
      <c r="A77" s="9">
        <v>4223</v>
      </c>
      <c r="B77" s="6">
        <v>291</v>
      </c>
      <c r="C77" s="7">
        <v>891</v>
      </c>
      <c r="D77" s="6">
        <f t="shared" si="3"/>
        <v>11</v>
      </c>
      <c r="E77" s="6">
        <v>2025</v>
      </c>
      <c r="F77" s="8">
        <v>0.6590691916109227</v>
      </c>
      <c r="H77" s="102">
        <f>'РАСЧЕТ с ОДН'!J79</f>
        <v>0.6590691916109227</v>
      </c>
    </row>
    <row r="78" spans="1:8" ht="15">
      <c r="A78" s="10">
        <v>4223</v>
      </c>
      <c r="B78" s="6">
        <v>291</v>
      </c>
      <c r="C78" s="7">
        <v>901</v>
      </c>
      <c r="D78" s="6">
        <f t="shared" si="3"/>
        <v>11</v>
      </c>
      <c r="E78" s="6">
        <v>2025</v>
      </c>
      <c r="F78" s="8">
        <v>0.34932261714109603</v>
      </c>
      <c r="H78" s="102">
        <f>'РАСЧЕТ с ОДН'!J80</f>
        <v>0.34932261714109603</v>
      </c>
    </row>
    <row r="79" spans="1:8" ht="15">
      <c r="A79" s="9">
        <v>4223</v>
      </c>
      <c r="B79" s="6">
        <v>291</v>
      </c>
      <c r="C79" s="7">
        <v>931</v>
      </c>
      <c r="D79" s="6">
        <f t="shared" si="3"/>
        <v>11</v>
      </c>
      <c r="E79" s="6">
        <v>2025</v>
      </c>
      <c r="F79" s="8">
        <v>0.34876280525465192</v>
      </c>
      <c r="H79" s="102">
        <f>'РАСЧЕТ с ОДН'!J81</f>
        <v>0.34876280525465192</v>
      </c>
    </row>
    <row r="80" spans="1:8" ht="15">
      <c r="A80" s="10">
        <v>4223</v>
      </c>
      <c r="B80" s="6">
        <v>291</v>
      </c>
      <c r="C80" s="7">
        <v>951</v>
      </c>
      <c r="D80" s="6">
        <f t="shared" si="3"/>
        <v>11</v>
      </c>
      <c r="E80" s="6">
        <v>2025</v>
      </c>
      <c r="F80" s="8">
        <v>0.1948145364825343</v>
      </c>
      <c r="H80" s="102">
        <f>'РАСЧЕТ с ОДН'!J82</f>
        <v>0.1948145364825343</v>
      </c>
    </row>
    <row r="81" spans="1:8" ht="15">
      <c r="A81" s="9">
        <v>4223</v>
      </c>
      <c r="B81" s="6">
        <v>291</v>
      </c>
      <c r="C81" s="7">
        <v>971</v>
      </c>
      <c r="D81" s="6">
        <f>$D$2</f>
        <v>11</v>
      </c>
      <c r="E81" s="6">
        <v>2025</v>
      </c>
      <c r="F81" s="8">
        <v>0.67173255199542592</v>
      </c>
      <c r="H81" s="102">
        <f>'РАСЧЕТ с ОДН'!J83</f>
        <v>0.67173255199542592</v>
      </c>
    </row>
    <row r="82" spans="1:8" ht="15">
      <c r="A82" s="10">
        <v>4223</v>
      </c>
      <c r="B82" s="6">
        <v>291</v>
      </c>
      <c r="C82" s="7">
        <v>981</v>
      </c>
      <c r="D82" s="6">
        <f t="shared" ref="D82:D96" si="4">$D$2</f>
        <v>11</v>
      </c>
      <c r="E82" s="6">
        <v>2025</v>
      </c>
      <c r="F82" s="8">
        <v>0.1948145364825343</v>
      </c>
      <c r="H82" s="102">
        <f>'РАСЧЕТ с ОДН'!J84</f>
        <v>0.1948145364825343</v>
      </c>
    </row>
    <row r="83" spans="1:8" ht="15">
      <c r="A83" s="9">
        <v>4223</v>
      </c>
      <c r="B83" s="6">
        <v>291</v>
      </c>
      <c r="C83" s="7">
        <v>991</v>
      </c>
      <c r="D83" s="6">
        <f t="shared" si="4"/>
        <v>11</v>
      </c>
      <c r="E83" s="6">
        <v>2025</v>
      </c>
      <c r="F83" s="8">
        <v>0.19537434836897835</v>
      </c>
      <c r="H83" s="102">
        <f>'РАСЧЕТ с ОДН'!J85</f>
        <v>0.19537434836897835</v>
      </c>
    </row>
    <row r="84" spans="1:8" ht="15">
      <c r="A84" s="10">
        <v>4223</v>
      </c>
      <c r="B84" s="6">
        <v>291</v>
      </c>
      <c r="C84" s="7">
        <v>1001</v>
      </c>
      <c r="D84" s="6">
        <f t="shared" si="4"/>
        <v>11</v>
      </c>
      <c r="E84" s="6">
        <v>2025</v>
      </c>
      <c r="F84" s="8">
        <v>0.36107866675642136</v>
      </c>
      <c r="H84" s="102">
        <f>'РАСЧЕТ с ОДН'!J86</f>
        <v>0.36107866675642136</v>
      </c>
    </row>
    <row r="85" spans="1:8" ht="15">
      <c r="A85" s="9">
        <v>4223</v>
      </c>
      <c r="B85" s="6">
        <v>291</v>
      </c>
      <c r="C85" s="7">
        <v>1011</v>
      </c>
      <c r="D85" s="6">
        <f t="shared" si="4"/>
        <v>11</v>
      </c>
      <c r="E85" s="6">
        <v>2025</v>
      </c>
      <c r="F85" s="8">
        <v>0.53693255199542611</v>
      </c>
      <c r="H85" s="102">
        <f>'РАСЧЕТ с ОДН'!J87</f>
        <v>0.53693255199542611</v>
      </c>
    </row>
    <row r="86" spans="1:8" ht="15">
      <c r="A86" s="10">
        <v>4223</v>
      </c>
      <c r="B86" s="6">
        <v>291</v>
      </c>
      <c r="C86" s="7">
        <v>1021</v>
      </c>
      <c r="D86" s="6">
        <f t="shared" si="4"/>
        <v>11</v>
      </c>
      <c r="E86" s="6">
        <v>2025</v>
      </c>
      <c r="F86" s="8">
        <v>0.19537434836897835</v>
      </c>
      <c r="H86" s="102">
        <f>'РАСЧЕТ с ОДН'!J88</f>
        <v>0.19537434836897835</v>
      </c>
    </row>
    <row r="87" spans="1:8" ht="15">
      <c r="A87" s="9">
        <v>4223</v>
      </c>
      <c r="B87" s="6">
        <v>291</v>
      </c>
      <c r="C87" s="7">
        <v>1031</v>
      </c>
      <c r="D87" s="6">
        <f t="shared" si="4"/>
        <v>11</v>
      </c>
      <c r="E87" s="6">
        <v>2025</v>
      </c>
      <c r="F87" s="8">
        <v>0.19537434836897835</v>
      </c>
      <c r="H87" s="102">
        <f>'РАСЧЕТ с ОДН'!J89</f>
        <v>0.19537434836897835</v>
      </c>
    </row>
    <row r="88" spans="1:8" ht="15">
      <c r="A88" s="5">
        <v>4223</v>
      </c>
      <c r="B88" s="6">
        <v>291</v>
      </c>
      <c r="C88" s="7">
        <v>1041</v>
      </c>
      <c r="D88" s="6">
        <f t="shared" si="4"/>
        <v>11</v>
      </c>
      <c r="E88" s="6">
        <v>2025</v>
      </c>
      <c r="F88" s="12">
        <v>0</v>
      </c>
      <c r="H88" s="102">
        <f>'РАСЧЕТ с ОДН'!J90</f>
        <v>0</v>
      </c>
    </row>
    <row r="89" spans="1:8" ht="15">
      <c r="A89" s="10">
        <v>4223</v>
      </c>
      <c r="B89" s="6">
        <v>291</v>
      </c>
      <c r="C89" s="7">
        <v>1051</v>
      </c>
      <c r="D89" s="6">
        <f t="shared" si="4"/>
        <v>11</v>
      </c>
      <c r="E89" s="6">
        <v>2025</v>
      </c>
      <c r="F89" s="11">
        <v>0.36107866675642136</v>
      </c>
      <c r="H89" s="102">
        <f>'РАСЧЕТ с ОДН'!J91</f>
        <v>0.36107866675642136</v>
      </c>
    </row>
    <row r="90" spans="1:8" ht="15">
      <c r="A90" s="9">
        <v>4223</v>
      </c>
      <c r="B90" s="6">
        <v>291</v>
      </c>
      <c r="C90" s="7">
        <v>1061</v>
      </c>
      <c r="D90" s="6">
        <f t="shared" si="4"/>
        <v>11</v>
      </c>
      <c r="E90" s="6">
        <v>2025</v>
      </c>
      <c r="F90" s="12">
        <v>0.1948145364825343</v>
      </c>
      <c r="H90" s="102">
        <f>'РАСЧЕТ с ОДН'!J92</f>
        <v>0.1948145364825343</v>
      </c>
    </row>
    <row r="91" spans="1:8" ht="15">
      <c r="A91" s="10">
        <v>4223</v>
      </c>
      <c r="B91" s="6">
        <v>291</v>
      </c>
      <c r="C91" s="7">
        <v>1071</v>
      </c>
      <c r="D91" s="6">
        <f t="shared" si="4"/>
        <v>11</v>
      </c>
      <c r="E91" s="6">
        <v>2025</v>
      </c>
      <c r="F91" s="12">
        <v>0.1948145364825343</v>
      </c>
      <c r="H91" s="102">
        <f>'РАСЧЕТ с ОДН'!J93</f>
        <v>0.1948145364825343</v>
      </c>
    </row>
    <row r="92" spans="1:8" ht="15">
      <c r="A92" s="9">
        <v>4223</v>
      </c>
      <c r="B92" s="6">
        <v>291</v>
      </c>
      <c r="C92" s="7">
        <v>1081</v>
      </c>
      <c r="D92" s="6">
        <f t="shared" si="4"/>
        <v>11</v>
      </c>
      <c r="E92" s="6">
        <v>2025</v>
      </c>
      <c r="F92" s="12">
        <v>0.36163847864286536</v>
      </c>
      <c r="H92" s="102">
        <f>'РАСЧЕТ с ОДН'!J94</f>
        <v>0.36163847864286536</v>
      </c>
    </row>
    <row r="93" spans="1:8" ht="15">
      <c r="A93" s="10">
        <v>4223</v>
      </c>
      <c r="B93" s="6">
        <v>291</v>
      </c>
      <c r="C93" s="7">
        <v>1091</v>
      </c>
      <c r="D93" s="6">
        <f t="shared" si="4"/>
        <v>11</v>
      </c>
      <c r="E93" s="6">
        <v>2025</v>
      </c>
      <c r="F93" s="12">
        <v>0.36107866675642136</v>
      </c>
      <c r="H93" s="102">
        <f>'РАСЧЕТ с ОДН'!J95</f>
        <v>0.36107866675642136</v>
      </c>
    </row>
    <row r="94" spans="1:8" ht="15">
      <c r="A94" s="9">
        <v>4223</v>
      </c>
      <c r="B94" s="6">
        <v>291</v>
      </c>
      <c r="C94" s="7">
        <v>1101</v>
      </c>
      <c r="D94" s="6">
        <f t="shared" si="4"/>
        <v>11</v>
      </c>
      <c r="E94" s="6">
        <v>2025</v>
      </c>
      <c r="F94" s="12">
        <v>1.087225808377671E-3</v>
      </c>
      <c r="H94" s="102">
        <f>'РАСЧЕТ с ОДН'!J96</f>
        <v>1.087225808377671E-3</v>
      </c>
    </row>
    <row r="95" spans="1:8" ht="15">
      <c r="A95" s="10">
        <v>4223</v>
      </c>
      <c r="B95" s="6">
        <v>291</v>
      </c>
      <c r="C95" s="7">
        <v>1111</v>
      </c>
      <c r="D95" s="6">
        <f t="shared" si="4"/>
        <v>11</v>
      </c>
      <c r="E95" s="6">
        <v>2025</v>
      </c>
      <c r="F95" s="12">
        <v>0.1948145364825343</v>
      </c>
      <c r="H95" s="102">
        <f>'РАСЧЕТ с ОДН'!J97</f>
        <v>0.1948145364825343</v>
      </c>
    </row>
    <row r="96" spans="1:8" ht="15">
      <c r="A96" s="9">
        <v>4223</v>
      </c>
      <c r="B96" s="6">
        <v>291</v>
      </c>
      <c r="C96" s="7">
        <v>1121</v>
      </c>
      <c r="D96" s="6">
        <f t="shared" si="4"/>
        <v>11</v>
      </c>
      <c r="E96" s="6">
        <v>2025</v>
      </c>
      <c r="F96" s="12">
        <v>0</v>
      </c>
      <c r="H96" s="102">
        <f>'РАСЧЕТ с ОДН'!J98</f>
        <v>0</v>
      </c>
    </row>
    <row r="97" spans="1:8" ht="15">
      <c r="A97" s="10">
        <v>4223</v>
      </c>
      <c r="B97" s="6">
        <v>291</v>
      </c>
      <c r="C97" s="7">
        <v>1131</v>
      </c>
      <c r="D97" s="6">
        <f>$D$2</f>
        <v>11</v>
      </c>
      <c r="E97" s="6">
        <v>2025</v>
      </c>
      <c r="F97" s="12">
        <v>0.36107866675642136</v>
      </c>
      <c r="H97" s="102">
        <f>'РАСЧЕТ с ОДН'!J99</f>
        <v>0.36107866675642136</v>
      </c>
    </row>
    <row r="98" spans="1:8" ht="15">
      <c r="A98" s="9">
        <v>4223</v>
      </c>
      <c r="B98" s="6">
        <v>291</v>
      </c>
      <c r="C98" s="7">
        <v>1141</v>
      </c>
      <c r="D98" s="6">
        <f t="shared" si="1"/>
        <v>11</v>
      </c>
      <c r="E98" s="6">
        <v>2025</v>
      </c>
      <c r="F98" s="12">
        <v>0.1948145364825343</v>
      </c>
      <c r="H98" s="102">
        <f>'РАСЧЕТ с ОДН'!J100</f>
        <v>0.1948145364825343</v>
      </c>
    </row>
    <row r="99" spans="1:8" ht="15">
      <c r="A99" s="10">
        <v>4223</v>
      </c>
      <c r="B99" s="6">
        <v>291</v>
      </c>
      <c r="C99" s="7">
        <v>1151</v>
      </c>
      <c r="D99" s="6">
        <f t="shared" si="1"/>
        <v>11</v>
      </c>
      <c r="E99" s="6">
        <v>2025</v>
      </c>
      <c r="F99" s="12">
        <v>0.1948145364825343</v>
      </c>
      <c r="H99" s="102">
        <f>'РАСЧЕТ с ОДН'!J101</f>
        <v>0.1948145364825343</v>
      </c>
    </row>
    <row r="100" spans="1:8" ht="15">
      <c r="A100" s="5">
        <v>4223</v>
      </c>
      <c r="B100" s="6">
        <v>291</v>
      </c>
      <c r="C100" s="7">
        <v>1161</v>
      </c>
      <c r="D100" s="6">
        <f t="shared" si="1"/>
        <v>11</v>
      </c>
      <c r="E100" s="6">
        <v>2025</v>
      </c>
      <c r="F100" s="12">
        <v>0.60429591237992919</v>
      </c>
      <c r="H100" s="102">
        <f>'РАСЧЕТ с ОДН'!J102</f>
        <v>0.60429591237992919</v>
      </c>
    </row>
    <row r="101" spans="1:8" ht="15">
      <c r="A101" s="5">
        <v>4223</v>
      </c>
      <c r="B101" s="6">
        <v>291</v>
      </c>
      <c r="C101" s="7">
        <v>1171</v>
      </c>
      <c r="D101" s="6">
        <f t="shared" si="1"/>
        <v>11</v>
      </c>
      <c r="E101" s="6">
        <v>2025</v>
      </c>
      <c r="F101" s="12">
        <v>0.65230583122641916</v>
      </c>
      <c r="H101" s="102">
        <f>'РАСЧЕТ с ОДН'!J103</f>
        <v>0.65230583122641916</v>
      </c>
    </row>
    <row r="102" spans="1:8" ht="15">
      <c r="A102" s="5">
        <v>4223</v>
      </c>
      <c r="B102" s="6">
        <v>291</v>
      </c>
      <c r="C102" s="7">
        <v>1181</v>
      </c>
      <c r="D102" s="6">
        <f t="shared" si="1"/>
        <v>11</v>
      </c>
      <c r="E102" s="6">
        <v>2025</v>
      </c>
      <c r="F102" s="12">
        <v>0.1948145364825343</v>
      </c>
      <c r="H102" s="102">
        <f>'РАСЧЕТ с ОДН'!J104</f>
        <v>0.1948145364825343</v>
      </c>
    </row>
    <row r="103" spans="1:8" ht="15">
      <c r="A103" s="5">
        <v>4223</v>
      </c>
      <c r="B103" s="6">
        <v>291</v>
      </c>
      <c r="C103" s="7">
        <v>1191</v>
      </c>
      <c r="D103" s="6">
        <f t="shared" si="1"/>
        <v>11</v>
      </c>
      <c r="E103" s="6">
        <v>2025</v>
      </c>
      <c r="F103" s="12">
        <v>0.22355058619288093</v>
      </c>
      <c r="H103" s="102">
        <f>'РАСЧЕТ с ОДН'!J105</f>
        <v>0.22355058619288093</v>
      </c>
    </row>
    <row r="104" spans="1:8" ht="15">
      <c r="A104" s="5">
        <v>4223</v>
      </c>
      <c r="B104" s="6">
        <v>291</v>
      </c>
      <c r="C104" s="7">
        <v>1201</v>
      </c>
      <c r="D104" s="6">
        <f t="shared" si="1"/>
        <v>11</v>
      </c>
      <c r="E104" s="6">
        <v>2025</v>
      </c>
      <c r="F104" s="12">
        <v>0.36051885486997731</v>
      </c>
      <c r="H104" s="102">
        <f>'РАСЧЕТ с ОДН'!J106</f>
        <v>0.36051885486997731</v>
      </c>
    </row>
    <row r="105" spans="1:8" ht="15">
      <c r="A105" s="5">
        <v>4223</v>
      </c>
      <c r="B105" s="6">
        <v>291</v>
      </c>
      <c r="C105" s="7">
        <v>1211</v>
      </c>
      <c r="D105" s="6">
        <f t="shared" si="1"/>
        <v>11</v>
      </c>
      <c r="E105" s="6">
        <v>2025</v>
      </c>
      <c r="F105" s="12">
        <v>0.26970583122641911</v>
      </c>
      <c r="H105" s="102">
        <f>'РАСЧЕТ с ОДН'!J107</f>
        <v>0.26970583122641911</v>
      </c>
    </row>
    <row r="106" spans="1:8" ht="15">
      <c r="A106" s="5">
        <v>4223</v>
      </c>
      <c r="B106" s="6">
        <v>291</v>
      </c>
      <c r="C106" s="7">
        <v>1221</v>
      </c>
      <c r="D106" s="6">
        <f t="shared" si="1"/>
        <v>11</v>
      </c>
      <c r="E106" s="6">
        <v>2025</v>
      </c>
      <c r="F106" s="12">
        <v>0.1948145364825343</v>
      </c>
      <c r="H106" s="102">
        <f>'РАСЧЕТ с ОДН'!J108</f>
        <v>0.1948145364825343</v>
      </c>
    </row>
    <row r="107" spans="1:8" ht="15">
      <c r="A107" s="5">
        <v>4223</v>
      </c>
      <c r="B107" s="6">
        <v>291</v>
      </c>
      <c r="C107" s="7">
        <v>1231</v>
      </c>
      <c r="D107" s="6">
        <f t="shared" si="1"/>
        <v>11</v>
      </c>
      <c r="E107" s="6">
        <v>2025</v>
      </c>
      <c r="F107" s="12">
        <v>1.639999999999997E-2</v>
      </c>
      <c r="H107" s="102">
        <f>'РАСЧЕТ с ОДН'!J109</f>
        <v>1.639999999999997E-2</v>
      </c>
    </row>
    <row r="108" spans="1:8" ht="15">
      <c r="A108" s="5">
        <v>4223</v>
      </c>
      <c r="B108" s="6">
        <v>291</v>
      </c>
      <c r="C108" s="7">
        <v>1241</v>
      </c>
      <c r="D108" s="6">
        <f t="shared" si="1"/>
        <v>11</v>
      </c>
      <c r="E108" s="6">
        <v>2025</v>
      </c>
      <c r="F108" s="12">
        <v>0.36219829052930952</v>
      </c>
      <c r="H108" s="102">
        <f>'РАСЧЕТ с ОДН'!J110</f>
        <v>0.36219829052930952</v>
      </c>
    </row>
    <row r="109" spans="1:8" ht="15">
      <c r="A109" s="5">
        <v>4223</v>
      </c>
      <c r="B109" s="6">
        <v>291</v>
      </c>
      <c r="C109" s="7">
        <v>1251</v>
      </c>
      <c r="D109" s="6">
        <f t="shared" si="1"/>
        <v>11</v>
      </c>
      <c r="E109" s="6">
        <v>2025</v>
      </c>
      <c r="F109" s="12">
        <v>0.34876280525465192</v>
      </c>
      <c r="H109" s="102">
        <f>'РАСЧЕТ с ОДН'!J111</f>
        <v>0.34876280525465192</v>
      </c>
    </row>
    <row r="110" spans="1:8" ht="15">
      <c r="A110" s="5">
        <v>4223</v>
      </c>
      <c r="B110" s="6">
        <v>291</v>
      </c>
      <c r="C110" s="7">
        <v>1281</v>
      </c>
      <c r="D110" s="6">
        <f t="shared" si="1"/>
        <v>11</v>
      </c>
      <c r="E110" s="6">
        <v>2025</v>
      </c>
      <c r="F110" s="12">
        <v>0.70048984083900023</v>
      </c>
      <c r="H110" s="102">
        <f>'РАСЧЕТ с ОДН'!J112</f>
        <v>0.70048984083900023</v>
      </c>
    </row>
    <row r="111" spans="1:8" ht="15">
      <c r="A111" s="5">
        <v>4223</v>
      </c>
      <c r="B111" s="6">
        <v>291</v>
      </c>
      <c r="C111" s="7" t="s">
        <v>13</v>
      </c>
      <c r="D111" s="6">
        <f t="shared" si="1"/>
        <v>11</v>
      </c>
      <c r="E111" s="6">
        <v>2025</v>
      </c>
      <c r="F111" s="12">
        <v>0.30285823056623867</v>
      </c>
      <c r="H111" s="102">
        <f>'РАСЧЕТ с ОДН'!J113</f>
        <v>0.30285823056623867</v>
      </c>
    </row>
    <row r="112" spans="1:8" ht="15">
      <c r="A112" s="5">
        <v>4223</v>
      </c>
      <c r="B112" s="6">
        <v>291</v>
      </c>
      <c r="C112" s="7" t="s">
        <v>21</v>
      </c>
      <c r="D112" s="6">
        <f t="shared" si="1"/>
        <v>11</v>
      </c>
      <c r="E112" s="6">
        <v>2025</v>
      </c>
      <c r="F112" s="12">
        <v>0.50271107402676951</v>
      </c>
      <c r="H112" s="102">
        <f>'РАСЧЕТ с ОДН'!J114</f>
        <v>0.50271107402676951</v>
      </c>
    </row>
    <row r="113" spans="1:8" ht="15">
      <c r="A113" s="5">
        <v>4223</v>
      </c>
      <c r="B113" s="6">
        <v>291</v>
      </c>
      <c r="C113" s="7" t="s">
        <v>22</v>
      </c>
      <c r="D113" s="6">
        <f t="shared" si="1"/>
        <v>11</v>
      </c>
      <c r="E113" s="6">
        <v>2025</v>
      </c>
      <c r="F113" s="12">
        <v>0.50886900477765429</v>
      </c>
      <c r="H113" s="102">
        <f>'РАСЧЕТ с ОДН'!J115</f>
        <v>0.50886900477765429</v>
      </c>
    </row>
    <row r="114" spans="1:8" ht="15">
      <c r="A114" s="5">
        <v>4223</v>
      </c>
      <c r="B114" s="6">
        <v>291</v>
      </c>
      <c r="C114" s="7" t="s">
        <v>24</v>
      </c>
      <c r="D114" s="6">
        <f t="shared" si="1"/>
        <v>11</v>
      </c>
      <c r="E114" s="6">
        <v>2025</v>
      </c>
      <c r="F114" s="12">
        <v>0.36163847864286536</v>
      </c>
      <c r="H114" s="102">
        <f>'РАСЧЕТ с ОДН'!J116</f>
        <v>0.36163847864286536</v>
      </c>
    </row>
    <row r="115" spans="1:8" ht="15">
      <c r="A115" s="5">
        <v>4223</v>
      </c>
      <c r="B115" s="6">
        <v>291</v>
      </c>
      <c r="C115" s="7" t="s">
        <v>25</v>
      </c>
      <c r="D115" s="6">
        <f>$D$2</f>
        <v>11</v>
      </c>
      <c r="E115" s="6">
        <v>2025</v>
      </c>
      <c r="F115" s="12">
        <v>0.22728362589629</v>
      </c>
      <c r="H115" s="102">
        <f>'РАСЧЕТ с ОДН'!J117</f>
        <v>0.22728362589629</v>
      </c>
    </row>
    <row r="116" spans="1:8" ht="15">
      <c r="A116" s="5">
        <v>4223</v>
      </c>
      <c r="B116" s="6">
        <v>291</v>
      </c>
      <c r="C116" s="7" t="s">
        <v>26</v>
      </c>
      <c r="D116" s="6">
        <f t="shared" si="2"/>
        <v>11</v>
      </c>
      <c r="E116" s="6">
        <v>2025</v>
      </c>
      <c r="F116" s="12">
        <v>0.19425472459609028</v>
      </c>
      <c r="H116" s="102">
        <f>'РАСЧЕТ с ОДН'!J118</f>
        <v>0.19425472459609028</v>
      </c>
    </row>
    <row r="117" spans="1:8" ht="15">
      <c r="A117" s="5">
        <v>4223</v>
      </c>
      <c r="B117" s="6">
        <v>291</v>
      </c>
      <c r="C117" s="7" t="s">
        <v>27</v>
      </c>
      <c r="D117" s="6">
        <f t="shared" si="2"/>
        <v>11</v>
      </c>
      <c r="E117" s="6">
        <v>2025</v>
      </c>
      <c r="F117" s="12">
        <v>0.30453766622557082</v>
      </c>
      <c r="H117" s="102">
        <f>'РАСЧЕТ с ОДН'!J119</f>
        <v>0.30453766622557082</v>
      </c>
    </row>
    <row r="118" spans="1:8" ht="15">
      <c r="A118" s="5">
        <v>4223</v>
      </c>
      <c r="B118" s="6">
        <v>291</v>
      </c>
      <c r="C118" s="7" t="s">
        <v>28</v>
      </c>
      <c r="D118" s="6">
        <f t="shared" si="2"/>
        <v>11</v>
      </c>
      <c r="E118" s="6">
        <v>2025</v>
      </c>
      <c r="F118" s="12">
        <v>0.36051885486997731</v>
      </c>
      <c r="H118" s="102">
        <f>'РАСЧЕТ с ОДН'!J120</f>
        <v>0.36051885486997731</v>
      </c>
    </row>
    <row r="119" spans="1:8" ht="15">
      <c r="A119" s="5">
        <v>4223</v>
      </c>
      <c r="B119" s="6">
        <v>291</v>
      </c>
      <c r="C119" s="7" t="s">
        <v>30</v>
      </c>
      <c r="D119" s="6">
        <f t="shared" si="2"/>
        <v>11</v>
      </c>
      <c r="E119" s="6">
        <v>2025</v>
      </c>
      <c r="F119" s="12">
        <v>0.22728362589629</v>
      </c>
      <c r="H119" s="102">
        <f>'РАСЧЕТ с ОДН'!J121</f>
        <v>0.22728362589629</v>
      </c>
    </row>
    <row r="120" spans="1:8" ht="15">
      <c r="A120" s="5">
        <v>4223</v>
      </c>
      <c r="B120" s="6">
        <v>291</v>
      </c>
      <c r="C120" s="7" t="s">
        <v>31</v>
      </c>
      <c r="D120" s="6">
        <f t="shared" si="2"/>
        <v>11</v>
      </c>
      <c r="E120" s="6">
        <v>2025</v>
      </c>
      <c r="F120" s="12">
        <v>0.36107866675642136</v>
      </c>
      <c r="H120" s="102">
        <f>'РАСЧЕТ с ОДН'!J122</f>
        <v>0.36107866675642136</v>
      </c>
    </row>
    <row r="121" spans="1:8" ht="15">
      <c r="A121" s="5">
        <v>4223</v>
      </c>
      <c r="B121" s="6">
        <v>291</v>
      </c>
      <c r="C121" s="7" t="s">
        <v>33</v>
      </c>
      <c r="D121" s="6">
        <f t="shared" si="2"/>
        <v>11</v>
      </c>
      <c r="E121" s="6">
        <v>2025</v>
      </c>
      <c r="F121" s="12">
        <v>0.30397785433912677</v>
      </c>
      <c r="H121" s="102">
        <f>'РАСЧЕТ с ОДН'!J123</f>
        <v>0.30397785433912677</v>
      </c>
    </row>
    <row r="122" spans="1:8" ht="15">
      <c r="A122" s="5">
        <v>4223</v>
      </c>
      <c r="B122" s="6">
        <v>291</v>
      </c>
      <c r="C122" s="7" t="s">
        <v>34</v>
      </c>
      <c r="D122" s="6">
        <f t="shared" si="2"/>
        <v>11</v>
      </c>
      <c r="E122" s="6">
        <v>2025</v>
      </c>
      <c r="F122" s="12">
        <v>0.65609953091244311</v>
      </c>
      <c r="H122" s="102">
        <f>'РАСЧЕТ с ОДН'!J124</f>
        <v>0.65609953091244311</v>
      </c>
    </row>
    <row r="123" spans="1:8" ht="15">
      <c r="A123" s="5">
        <v>4223</v>
      </c>
      <c r="B123" s="6">
        <v>291</v>
      </c>
      <c r="C123" s="7" t="s">
        <v>35</v>
      </c>
      <c r="D123" s="6">
        <f t="shared" si="2"/>
        <v>11</v>
      </c>
      <c r="E123" s="6">
        <v>2025</v>
      </c>
      <c r="F123" s="12">
        <v>0.50327088591321367</v>
      </c>
      <c r="H123" s="102">
        <f>'РАСЧЕТ с ОДН'!J125</f>
        <v>0.50327088591321367</v>
      </c>
    </row>
    <row r="124" spans="1:8" ht="15">
      <c r="A124" s="5">
        <v>4223</v>
      </c>
      <c r="B124" s="6">
        <v>291</v>
      </c>
      <c r="C124" s="7" t="s">
        <v>37</v>
      </c>
      <c r="D124" s="6">
        <f t="shared" si="2"/>
        <v>11</v>
      </c>
      <c r="E124" s="6">
        <v>2025</v>
      </c>
      <c r="F124" s="12">
        <v>0.36219829052930952</v>
      </c>
      <c r="H124" s="102">
        <f>'РАСЧЕТ с ОДН'!J126</f>
        <v>0.36219829052930952</v>
      </c>
    </row>
    <row r="125" spans="1:8" ht="15">
      <c r="A125" s="5">
        <v>4223</v>
      </c>
      <c r="B125" s="6">
        <v>291</v>
      </c>
      <c r="C125" s="7" t="s">
        <v>38</v>
      </c>
      <c r="D125" s="6">
        <f t="shared" si="2"/>
        <v>11</v>
      </c>
      <c r="E125" s="6">
        <v>2025</v>
      </c>
      <c r="F125" s="12">
        <v>0.36219829052930952</v>
      </c>
      <c r="H125" s="102">
        <f>'РАСЧЕТ с ОДН'!J127</f>
        <v>0.36219829052930952</v>
      </c>
    </row>
    <row r="126" spans="1:8" ht="15">
      <c r="A126" s="5">
        <v>4223</v>
      </c>
      <c r="B126" s="6">
        <v>291</v>
      </c>
      <c r="C126" s="21" t="s">
        <v>41</v>
      </c>
      <c r="D126" s="6">
        <f t="shared" si="2"/>
        <v>11</v>
      </c>
      <c r="E126" s="6">
        <v>2025</v>
      </c>
      <c r="F126" s="12">
        <v>0.50383069779965761</v>
      </c>
      <c r="H126" s="102">
        <f>'РАСЧЕТ с ОДН'!J128</f>
        <v>0.50383069779965761</v>
      </c>
    </row>
    <row r="127" spans="1:8" ht="15">
      <c r="A127" s="5">
        <v>4223</v>
      </c>
      <c r="B127" s="6">
        <v>291</v>
      </c>
      <c r="C127" s="22" t="s">
        <v>42</v>
      </c>
      <c r="D127" s="6">
        <f t="shared" si="2"/>
        <v>11</v>
      </c>
      <c r="E127" s="6">
        <v>2025</v>
      </c>
      <c r="F127" s="12">
        <v>0.50551013345898987</v>
      </c>
      <c r="H127" s="102">
        <f>'РАСЧЕТ с ОДН'!J129</f>
        <v>0.50551013345898987</v>
      </c>
    </row>
    <row r="128" spans="1:8" ht="15">
      <c r="A128" s="5">
        <v>4223</v>
      </c>
      <c r="B128" s="6">
        <v>291</v>
      </c>
      <c r="C128" s="23" t="s">
        <v>44</v>
      </c>
      <c r="D128" s="6">
        <f t="shared" si="2"/>
        <v>11</v>
      </c>
      <c r="E128" s="6">
        <v>2025</v>
      </c>
      <c r="F128" s="12">
        <v>0.36163847864286536</v>
      </c>
      <c r="H128" s="102">
        <f>'РАСЧЕТ с ОДН'!J130</f>
        <v>0.36163847864286536</v>
      </c>
    </row>
    <row r="129" spans="1:8" ht="15">
      <c r="A129" s="5">
        <v>4223</v>
      </c>
      <c r="B129" s="6">
        <v>291</v>
      </c>
      <c r="C129" s="23" t="s">
        <v>45</v>
      </c>
      <c r="D129" s="6">
        <f t="shared" si="2"/>
        <v>11</v>
      </c>
      <c r="E129" s="6">
        <v>2025</v>
      </c>
      <c r="F129" s="12">
        <v>0.36163847864286536</v>
      </c>
      <c r="H129" s="102">
        <f>'РАСЧЕТ с ОДН'!J131</f>
        <v>0.36163847864286536</v>
      </c>
    </row>
  </sheetData>
  <pageMargins left="0" right="0" top="0.39370078740157505" bottom="0.39370078740157505" header="0" footer="0"/>
  <pageSetup paperSize="9" orientation="portrait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55"/>
  <sheetViews>
    <sheetView tabSelected="1" zoomScale="80" zoomScaleNormal="80" workbookViewId="0">
      <selection activeCell="F37" sqref="F37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9" width="9.140625" style="41"/>
    <col min="10" max="10" width="9.140625" style="84"/>
    <col min="11" max="12" width="9.140625" style="41"/>
    <col min="15" max="15" width="12" customWidth="1"/>
  </cols>
  <sheetData>
    <row r="1" spans="1:16" ht="18.7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8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J2" s="40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61</v>
      </c>
      <c r="G3" s="26" t="s">
        <v>63</v>
      </c>
      <c r="H3" s="27" t="s">
        <v>6</v>
      </c>
      <c r="I3" s="28" t="s">
        <v>7</v>
      </c>
      <c r="J3" s="89" t="s">
        <v>8</v>
      </c>
      <c r="K3" s="29" t="s">
        <v>9</v>
      </c>
      <c r="L3" s="30" t="s">
        <v>10</v>
      </c>
    </row>
    <row r="4" spans="1:16" s="95" customFormat="1" ht="14.1" customHeight="1">
      <c r="A4" s="49">
        <v>4223</v>
      </c>
      <c r="B4" s="50">
        <v>291</v>
      </c>
      <c r="C4" s="33">
        <v>21</v>
      </c>
      <c r="D4" s="50">
        <v>11</v>
      </c>
      <c r="E4" s="50">
        <v>2025</v>
      </c>
      <c r="F4" s="51" t="s">
        <v>58</v>
      </c>
      <c r="G4" s="51" t="s">
        <v>58</v>
      </c>
      <c r="H4" s="51">
        <f>K4*($P$4/$P$5)</f>
        <v>0.25425428654649018</v>
      </c>
      <c r="I4" s="83">
        <f>K4*($N$136-$N$138)/$N$139</f>
        <v>-2.5851036877312061E-2</v>
      </c>
      <c r="J4" s="83">
        <f>H4+I4</f>
        <v>0.22840324966917813</v>
      </c>
      <c r="K4" s="46">
        <v>40.799999999999997</v>
      </c>
      <c r="L4" s="52" t="s">
        <v>11</v>
      </c>
      <c r="O4" s="96" t="s">
        <v>47</v>
      </c>
      <c r="P4" s="97">
        <f>SUM(H9,H12,H13,H14,H16,H17,H19,H20,H21,H23,H26,H27,H28,H31,H32,H34,H36,H37,H38,H39,H40,H42,H44,H45,H47,H50,H51,H52,H53,H55,H57,H58,H59,H60,H63,H65,H67,H68,H69,H70,H71,H72,H73,H74,H76,H79,H83,H87,H90,H96,H102,H103,H105,H107,H109,H112,H35,H41,H30,H98,H33,H48)</f>
        <v>19.255400000000002</v>
      </c>
    </row>
    <row r="5" spans="1:16" s="95" customFormat="1" ht="14.1" customHeight="1" thickBot="1">
      <c r="A5" s="49">
        <v>4223</v>
      </c>
      <c r="B5" s="50">
        <v>291</v>
      </c>
      <c r="C5" s="33">
        <v>31</v>
      </c>
      <c r="D5" s="50">
        <f>D$4</f>
        <v>11</v>
      </c>
      <c r="E5" s="50">
        <f>$E$4</f>
        <v>2025</v>
      </c>
      <c r="F5" s="51" t="s">
        <v>58</v>
      </c>
      <c r="G5" s="51" t="s">
        <v>58</v>
      </c>
      <c r="H5" s="51">
        <f>K5*($P$4/$P$5)</f>
        <v>0.21686395028965341</v>
      </c>
      <c r="I5" s="83">
        <f t="shared" ref="I4:I35" si="0">K5*($N$136-$N$138)/$N$139</f>
        <v>-2.2049413807119111E-2</v>
      </c>
      <c r="J5" s="83">
        <f t="shared" ref="J5:J70" si="1">H5+I5</f>
        <v>0.1948145364825343</v>
      </c>
      <c r="K5" s="46">
        <v>34.799999999999997</v>
      </c>
      <c r="L5" s="52" t="s">
        <v>11</v>
      </c>
      <c r="O5" s="98" t="s">
        <v>56</v>
      </c>
      <c r="P5" s="99">
        <f>SUM(K9,K12,K13,K14,K16,K17,K19,K20,K21,K23,K26,K27,K28,K31,K32,K34,K36,K37,K38,K39,K40,K42,K44,K45,K47,K50,K51,K52,K53,K55,K57,K58,K59,K60,K63,K65,K67,K68,K69,K70,K71,K72,K73,K74,K76,K79,K83,K87,K90,K96,K102,K103,K105,K107,K109,K112,K35,K41,K30,K98,K33,K48)</f>
        <v>3089.8999999999996</v>
      </c>
    </row>
    <row r="6" spans="1:16" s="95" customFormat="1" ht="14.1" customHeight="1">
      <c r="A6" s="49">
        <v>4223</v>
      </c>
      <c r="B6" s="50">
        <v>291</v>
      </c>
      <c r="C6" s="33">
        <v>61</v>
      </c>
      <c r="D6" s="50">
        <f t="shared" ref="D6:D132" si="2">D$4</f>
        <v>11</v>
      </c>
      <c r="E6" s="50">
        <f t="shared" ref="E6:E132" si="3">$E$4</f>
        <v>2025</v>
      </c>
      <c r="F6" s="51" t="s">
        <v>58</v>
      </c>
      <c r="G6" s="51" t="s">
        <v>58</v>
      </c>
      <c r="H6" s="51">
        <f>K6*($P$4/$P$5)</f>
        <v>0.25300794200459564</v>
      </c>
      <c r="I6" s="83">
        <f t="shared" si="0"/>
        <v>-2.5724316108305632E-2</v>
      </c>
      <c r="J6" s="83">
        <f t="shared" si="1"/>
        <v>0.22728362589629</v>
      </c>
      <c r="K6" s="46">
        <v>40.6</v>
      </c>
      <c r="L6" s="52" t="s">
        <v>11</v>
      </c>
    </row>
    <row r="7" spans="1:16" s="95" customFormat="1" ht="14.1" customHeight="1">
      <c r="A7" s="49">
        <v>4223</v>
      </c>
      <c r="B7" s="50">
        <v>291</v>
      </c>
      <c r="C7" s="33">
        <v>71</v>
      </c>
      <c r="D7" s="50">
        <f t="shared" ref="D7:D79" si="4">D$4</f>
        <v>11</v>
      </c>
      <c r="E7" s="50">
        <f t="shared" ref="E7:E79" si="5">$E$4</f>
        <v>2025</v>
      </c>
      <c r="F7" s="51" t="s">
        <v>58</v>
      </c>
      <c r="G7" s="51" t="s">
        <v>58</v>
      </c>
      <c r="H7" s="51">
        <f t="shared" ref="H7:H10" si="6">K7*($P$4/$P$5)</f>
        <v>0.21686395028965341</v>
      </c>
      <c r="I7" s="83">
        <f t="shared" si="0"/>
        <v>-2.2049413807119111E-2</v>
      </c>
      <c r="J7" s="83">
        <f t="shared" si="1"/>
        <v>0.1948145364825343</v>
      </c>
      <c r="K7" s="46">
        <v>34.799999999999997</v>
      </c>
      <c r="L7" s="52" t="s">
        <v>11</v>
      </c>
    </row>
    <row r="8" spans="1:16" s="95" customFormat="1" ht="14.1" customHeight="1">
      <c r="A8" s="49">
        <v>4223</v>
      </c>
      <c r="B8" s="50">
        <v>291</v>
      </c>
      <c r="C8" s="33">
        <v>81</v>
      </c>
      <c r="D8" s="50">
        <f t="shared" si="4"/>
        <v>11</v>
      </c>
      <c r="E8" s="50">
        <f t="shared" si="5"/>
        <v>2025</v>
      </c>
      <c r="F8" s="51" t="s">
        <v>58</v>
      </c>
      <c r="G8" s="51" t="s">
        <v>58</v>
      </c>
      <c r="H8" s="51">
        <f>K8*($P$4/$P$5)</f>
        <v>0.21686395028965341</v>
      </c>
      <c r="I8" s="83">
        <f t="shared" si="0"/>
        <v>-2.2049413807119111E-2</v>
      </c>
      <c r="J8" s="83">
        <f t="shared" si="1"/>
        <v>0.1948145364825343</v>
      </c>
      <c r="K8" s="46">
        <v>34.799999999999997</v>
      </c>
      <c r="L8" s="52" t="s">
        <v>11</v>
      </c>
    </row>
    <row r="9" spans="1:16" s="95" customFormat="1" ht="14.1" customHeight="1">
      <c r="A9" s="49">
        <v>4223</v>
      </c>
      <c r="B9" s="50">
        <v>291</v>
      </c>
      <c r="C9" s="33">
        <v>91</v>
      </c>
      <c r="D9" s="50">
        <f t="shared" si="4"/>
        <v>11</v>
      </c>
      <c r="E9" s="50">
        <f t="shared" si="5"/>
        <v>2025</v>
      </c>
      <c r="F9" s="51">
        <v>3.1036999999999999</v>
      </c>
      <c r="G9" s="51">
        <v>3.7364000000000002</v>
      </c>
      <c r="H9" s="51">
        <f>G9-F9</f>
        <v>0.63270000000000026</v>
      </c>
      <c r="I9" s="83">
        <f>K9*($N$136-$N$138)/$N$139</f>
        <v>-4.0930808389077429E-2</v>
      </c>
      <c r="J9" s="83">
        <f t="shared" si="1"/>
        <v>0.59176919161092278</v>
      </c>
      <c r="K9" s="46">
        <v>64.599999999999994</v>
      </c>
      <c r="L9" s="52" t="s">
        <v>12</v>
      </c>
    </row>
    <row r="10" spans="1:16" s="95" customFormat="1" ht="14.1" customHeight="1">
      <c r="A10" s="49">
        <v>4223</v>
      </c>
      <c r="B10" s="50">
        <v>291</v>
      </c>
      <c r="C10" s="33">
        <v>101</v>
      </c>
      <c r="D10" s="50">
        <f t="shared" si="4"/>
        <v>11</v>
      </c>
      <c r="E10" s="50">
        <f t="shared" si="5"/>
        <v>2025</v>
      </c>
      <c r="F10" s="51" t="s">
        <v>58</v>
      </c>
      <c r="G10" s="51" t="s">
        <v>58</v>
      </c>
      <c r="H10" s="51">
        <f t="shared" si="6"/>
        <v>0.33900571539532026</v>
      </c>
      <c r="I10" s="83">
        <f>K10*($N$136-$N$138)/$N$139</f>
        <v>-3.4468049169749417E-2</v>
      </c>
      <c r="J10" s="83">
        <f t="shared" si="1"/>
        <v>0.30453766622557082</v>
      </c>
      <c r="K10" s="46">
        <v>54.4</v>
      </c>
      <c r="L10" s="52" t="s">
        <v>11</v>
      </c>
    </row>
    <row r="11" spans="1:16" s="95" customFormat="1" ht="14.1" customHeight="1">
      <c r="A11" s="49">
        <v>4223</v>
      </c>
      <c r="B11" s="50">
        <v>291</v>
      </c>
      <c r="C11" s="33">
        <v>111</v>
      </c>
      <c r="D11" s="50">
        <f t="shared" si="2"/>
        <v>11</v>
      </c>
      <c r="E11" s="50">
        <f t="shared" si="3"/>
        <v>2025</v>
      </c>
      <c r="F11" s="51" t="s">
        <v>58</v>
      </c>
      <c r="G11" s="51" t="s">
        <v>58</v>
      </c>
      <c r="H11" s="51">
        <f>K11*($P$4/$P$5)</f>
        <v>0.25363111427554297</v>
      </c>
      <c r="I11" s="83">
        <f t="shared" si="0"/>
        <v>-2.5787676492808848E-2</v>
      </c>
      <c r="J11" s="83">
        <f t="shared" si="1"/>
        <v>0.22784343778273411</v>
      </c>
      <c r="K11" s="46">
        <v>40.700000000000003</v>
      </c>
      <c r="L11" s="52" t="s">
        <v>11</v>
      </c>
    </row>
    <row r="12" spans="1:16" s="95" customFormat="1" ht="14.1" customHeight="1">
      <c r="A12" s="49">
        <v>4223</v>
      </c>
      <c r="B12" s="50">
        <v>291</v>
      </c>
      <c r="C12" s="33">
        <v>121</v>
      </c>
      <c r="D12" s="50">
        <f t="shared" si="4"/>
        <v>11</v>
      </c>
      <c r="E12" s="50">
        <f t="shared" si="5"/>
        <v>2025</v>
      </c>
      <c r="F12" s="51">
        <v>0.17430000000000001</v>
      </c>
      <c r="G12" s="51">
        <v>0.41660000000000003</v>
      </c>
      <c r="H12" s="51">
        <f>G12-F12</f>
        <v>0.24230000000000002</v>
      </c>
      <c r="I12" s="83">
        <f t="shared" si="0"/>
        <v>-2.2049413807119111E-2</v>
      </c>
      <c r="J12" s="83">
        <f t="shared" si="1"/>
        <v>0.2202505861928809</v>
      </c>
      <c r="K12" s="46">
        <v>34.799999999999997</v>
      </c>
      <c r="L12" s="52" t="s">
        <v>12</v>
      </c>
    </row>
    <row r="13" spans="1:16" s="95" customFormat="1" ht="14.1" customHeight="1">
      <c r="A13" s="49">
        <v>4223</v>
      </c>
      <c r="B13" s="50">
        <v>291</v>
      </c>
      <c r="C13" s="33">
        <v>131</v>
      </c>
      <c r="D13" s="50">
        <f t="shared" si="4"/>
        <v>11</v>
      </c>
      <c r="E13" s="50">
        <f t="shared" si="5"/>
        <v>2025</v>
      </c>
      <c r="F13" s="51">
        <v>2.444</v>
      </c>
      <c r="G13" s="51">
        <v>2.7130999999999998</v>
      </c>
      <c r="H13" s="51">
        <f>G13-F13</f>
        <v>0.26909999999999989</v>
      </c>
      <c r="I13" s="83">
        <f t="shared" si="0"/>
        <v>-2.2049413807119111E-2</v>
      </c>
      <c r="J13" s="83">
        <f t="shared" si="1"/>
        <v>0.24705058619288078</v>
      </c>
      <c r="K13" s="46">
        <v>34.799999999999997</v>
      </c>
      <c r="L13" s="52" t="s">
        <v>12</v>
      </c>
    </row>
    <row r="14" spans="1:16" s="95" customFormat="1" ht="14.1" customHeight="1">
      <c r="A14" s="49">
        <v>4223</v>
      </c>
      <c r="B14" s="50">
        <v>291</v>
      </c>
      <c r="C14" s="33">
        <v>141</v>
      </c>
      <c r="D14" s="50">
        <f t="shared" si="4"/>
        <v>11</v>
      </c>
      <c r="E14" s="50">
        <f t="shared" si="5"/>
        <v>2025</v>
      </c>
      <c r="F14" s="51">
        <v>4.9801000000000002</v>
      </c>
      <c r="G14" s="51">
        <v>5.4663000000000004</v>
      </c>
      <c r="H14" s="51">
        <f>G14-F14</f>
        <v>0.48620000000000019</v>
      </c>
      <c r="I14" s="83">
        <f t="shared" si="0"/>
        <v>-4.0930808389077429E-2</v>
      </c>
      <c r="J14" s="83">
        <f t="shared" si="1"/>
        <v>0.44526919161092277</v>
      </c>
      <c r="K14" s="46">
        <v>64.599999999999994</v>
      </c>
      <c r="L14" s="52" t="s">
        <v>12</v>
      </c>
    </row>
    <row r="15" spans="1:16" s="95" customFormat="1" ht="14.1" customHeight="1">
      <c r="A15" s="49">
        <v>4223</v>
      </c>
      <c r="B15" s="50">
        <v>291</v>
      </c>
      <c r="C15" s="33">
        <v>151</v>
      </c>
      <c r="D15" s="50">
        <f t="shared" si="4"/>
        <v>11</v>
      </c>
      <c r="E15" s="50">
        <f t="shared" si="5"/>
        <v>2025</v>
      </c>
      <c r="F15" s="51" t="s">
        <v>58</v>
      </c>
      <c r="G15" s="51" t="s">
        <v>58</v>
      </c>
      <c r="H15" s="51">
        <f>K15*($P$4/$P$5)</f>
        <v>0.33900571539532026</v>
      </c>
      <c r="I15" s="83">
        <f t="shared" si="0"/>
        <v>-3.4468049169749417E-2</v>
      </c>
      <c r="J15" s="83">
        <f t="shared" si="1"/>
        <v>0.30453766622557082</v>
      </c>
      <c r="K15" s="46">
        <v>54.4</v>
      </c>
      <c r="L15" s="52" t="s">
        <v>11</v>
      </c>
    </row>
    <row r="16" spans="1:16" s="95" customFormat="1" ht="14.1" customHeight="1">
      <c r="A16" s="49">
        <v>4223</v>
      </c>
      <c r="B16" s="50">
        <v>291</v>
      </c>
      <c r="C16" s="33">
        <v>161</v>
      </c>
      <c r="D16" s="50">
        <f t="shared" si="4"/>
        <v>11</v>
      </c>
      <c r="E16" s="50">
        <f t="shared" si="5"/>
        <v>2025</v>
      </c>
      <c r="F16" s="51">
        <v>3.5204</v>
      </c>
      <c r="G16" s="51">
        <v>3.8331</v>
      </c>
      <c r="H16" s="51">
        <f t="shared" ref="H16:H79" si="7">G16-F16</f>
        <v>0.31269999999999998</v>
      </c>
      <c r="I16" s="83">
        <f t="shared" si="0"/>
        <v>-2.5851036877312061E-2</v>
      </c>
      <c r="J16" s="83">
        <f t="shared" si="1"/>
        <v>0.28684896312268793</v>
      </c>
      <c r="K16" s="46">
        <v>40.799999999999997</v>
      </c>
      <c r="L16" s="52" t="s">
        <v>12</v>
      </c>
    </row>
    <row r="17" spans="1:12" s="95" customFormat="1" ht="14.1" customHeight="1">
      <c r="A17" s="49">
        <v>4223</v>
      </c>
      <c r="B17" s="50">
        <v>291</v>
      </c>
      <c r="C17" s="33">
        <v>171</v>
      </c>
      <c r="D17" s="50">
        <f t="shared" si="4"/>
        <v>11</v>
      </c>
      <c r="E17" s="50">
        <f t="shared" si="5"/>
        <v>2025</v>
      </c>
      <c r="F17" s="51">
        <v>2.9971999999999999</v>
      </c>
      <c r="G17" s="51">
        <v>3.3186</v>
      </c>
      <c r="H17" s="51">
        <f t="shared" si="7"/>
        <v>0.32140000000000013</v>
      </c>
      <c r="I17" s="83">
        <f t="shared" si="0"/>
        <v>-2.1922693038112683E-2</v>
      </c>
      <c r="J17" s="83">
        <f t="shared" si="1"/>
        <v>0.29947730696188746</v>
      </c>
      <c r="K17" s="46">
        <v>34.6</v>
      </c>
      <c r="L17" s="52" t="s">
        <v>12</v>
      </c>
    </row>
    <row r="18" spans="1:12" s="95" customFormat="1" ht="14.1" customHeight="1">
      <c r="A18" s="49">
        <v>4223</v>
      </c>
      <c r="B18" s="50">
        <v>291</v>
      </c>
      <c r="C18" s="33">
        <v>181</v>
      </c>
      <c r="D18" s="50">
        <f t="shared" si="2"/>
        <v>11</v>
      </c>
      <c r="E18" s="50">
        <f t="shared" si="3"/>
        <v>2025</v>
      </c>
      <c r="F18" s="51" t="s">
        <v>58</v>
      </c>
      <c r="G18" s="51" t="s">
        <v>58</v>
      </c>
      <c r="H18" s="51">
        <f>K18*($P$4/$P$5)</f>
        <v>0.21686395028965341</v>
      </c>
      <c r="I18" s="83">
        <f t="shared" si="0"/>
        <v>-2.2049413807119111E-2</v>
      </c>
      <c r="J18" s="83">
        <f>H18+I18</f>
        <v>0.1948145364825343</v>
      </c>
      <c r="K18" s="46">
        <v>34.799999999999997</v>
      </c>
      <c r="L18" s="52" t="s">
        <v>11</v>
      </c>
    </row>
    <row r="19" spans="1:12" s="95" customFormat="1" ht="14.1" customHeight="1">
      <c r="A19" s="49">
        <v>4223</v>
      </c>
      <c r="B19" s="50">
        <v>291</v>
      </c>
      <c r="C19" s="33">
        <v>191</v>
      </c>
      <c r="D19" s="50">
        <f t="shared" si="4"/>
        <v>11</v>
      </c>
      <c r="E19" s="50">
        <f t="shared" si="5"/>
        <v>2025</v>
      </c>
      <c r="F19" s="51">
        <v>5.86</v>
      </c>
      <c r="G19" s="51">
        <v>6.5000999999999998</v>
      </c>
      <c r="H19" s="51">
        <f t="shared" si="7"/>
        <v>0.64009999999999945</v>
      </c>
      <c r="I19" s="83">
        <f t="shared" si="0"/>
        <v>-4.0867448004574217E-2</v>
      </c>
      <c r="J19" s="83">
        <f t="shared" si="1"/>
        <v>0.59923255199542524</v>
      </c>
      <c r="K19" s="46">
        <v>64.5</v>
      </c>
      <c r="L19" s="52" t="s">
        <v>12</v>
      </c>
    </row>
    <row r="20" spans="1:12" s="95" customFormat="1" ht="14.1" customHeight="1">
      <c r="A20" s="49">
        <v>4223</v>
      </c>
      <c r="B20" s="50">
        <v>291</v>
      </c>
      <c r="C20" s="33">
        <v>201</v>
      </c>
      <c r="D20" s="50">
        <f t="shared" si="4"/>
        <v>11</v>
      </c>
      <c r="E20" s="50">
        <f t="shared" si="5"/>
        <v>2025</v>
      </c>
      <c r="F20" s="51">
        <v>2.133</v>
      </c>
      <c r="G20" s="51">
        <v>2.133</v>
      </c>
      <c r="H20" s="51">
        <f t="shared" si="7"/>
        <v>0</v>
      </c>
      <c r="I20" s="83">
        <v>0</v>
      </c>
      <c r="J20" s="83">
        <f t="shared" si="1"/>
        <v>0</v>
      </c>
      <c r="K20" s="46">
        <v>54.5</v>
      </c>
      <c r="L20" s="52" t="s">
        <v>12</v>
      </c>
    </row>
    <row r="21" spans="1:12" s="95" customFormat="1" ht="14.1" customHeight="1">
      <c r="A21" s="49">
        <v>4223</v>
      </c>
      <c r="B21" s="50">
        <v>291</v>
      </c>
      <c r="C21" s="33">
        <v>211</v>
      </c>
      <c r="D21" s="50">
        <f t="shared" si="4"/>
        <v>11</v>
      </c>
      <c r="E21" s="50">
        <f t="shared" si="5"/>
        <v>2025</v>
      </c>
      <c r="F21" s="51">
        <v>1.4966999999999999</v>
      </c>
      <c r="G21" s="51">
        <v>1.5801000000000001</v>
      </c>
      <c r="H21" s="51">
        <f t="shared" si="7"/>
        <v>8.3400000000000141E-2</v>
      </c>
      <c r="I21" s="83">
        <f t="shared" si="0"/>
        <v>-2.5660955723802416E-2</v>
      </c>
      <c r="J21" s="83">
        <f t="shared" si="1"/>
        <v>5.7739044276197721E-2</v>
      </c>
      <c r="K21" s="46">
        <v>40.5</v>
      </c>
      <c r="L21" s="52" t="s">
        <v>12</v>
      </c>
    </row>
    <row r="22" spans="1:12" s="95" customFormat="1" ht="14.1" customHeight="1">
      <c r="A22" s="49">
        <v>4223</v>
      </c>
      <c r="B22" s="50">
        <v>291</v>
      </c>
      <c r="C22" s="33">
        <v>221</v>
      </c>
      <c r="D22" s="50">
        <f t="shared" si="4"/>
        <v>11</v>
      </c>
      <c r="E22" s="50">
        <f t="shared" si="5"/>
        <v>2025</v>
      </c>
      <c r="F22" s="51" t="s">
        <v>58</v>
      </c>
      <c r="G22" s="51" t="s">
        <v>58</v>
      </c>
      <c r="H22" s="51">
        <f>K22*($P$4/$P$5)</f>
        <v>0.21686395028965341</v>
      </c>
      <c r="I22" s="83">
        <f t="shared" si="0"/>
        <v>-2.2049413807119111E-2</v>
      </c>
      <c r="J22" s="83">
        <f t="shared" si="1"/>
        <v>0.1948145364825343</v>
      </c>
      <c r="K22" s="46">
        <v>34.799999999999997</v>
      </c>
      <c r="L22" s="52" t="s">
        <v>11</v>
      </c>
    </row>
    <row r="23" spans="1:12" s="95" customFormat="1" ht="14.1" customHeight="1">
      <c r="A23" s="49">
        <v>4223</v>
      </c>
      <c r="B23" s="50">
        <v>291</v>
      </c>
      <c r="C23" s="33">
        <v>231</v>
      </c>
      <c r="D23" s="50">
        <f t="shared" si="4"/>
        <v>11</v>
      </c>
      <c r="E23" s="50">
        <f t="shared" si="5"/>
        <v>2025</v>
      </c>
      <c r="F23" s="51">
        <v>1.7625</v>
      </c>
      <c r="G23" s="51">
        <v>2.0145</v>
      </c>
      <c r="H23" s="51">
        <f t="shared" si="7"/>
        <v>0.252</v>
      </c>
      <c r="I23" s="83">
        <f t="shared" si="0"/>
        <v>-2.2049413807119111E-2</v>
      </c>
      <c r="J23" s="83">
        <f t="shared" si="1"/>
        <v>0.22995058619288089</v>
      </c>
      <c r="K23" s="46">
        <v>34.799999999999997</v>
      </c>
      <c r="L23" s="52" t="s">
        <v>12</v>
      </c>
    </row>
    <row r="24" spans="1:12" s="95" customFormat="1" ht="14.1" customHeight="1">
      <c r="A24" s="49">
        <v>4223</v>
      </c>
      <c r="B24" s="50">
        <v>291</v>
      </c>
      <c r="C24" s="33">
        <v>251</v>
      </c>
      <c r="D24" s="50">
        <f t="shared" si="4"/>
        <v>11</v>
      </c>
      <c r="E24" s="50">
        <f t="shared" si="5"/>
        <v>2025</v>
      </c>
      <c r="F24" s="51" t="s">
        <v>58</v>
      </c>
      <c r="G24" s="51" t="s">
        <v>58</v>
      </c>
      <c r="H24" s="51">
        <f>K24*($P$4/$P$5)</f>
        <v>0.33838254312437299</v>
      </c>
      <c r="I24" s="83">
        <f t="shared" si="0"/>
        <v>-3.4404688785246197E-2</v>
      </c>
      <c r="J24" s="83">
        <f t="shared" si="1"/>
        <v>0.30397785433912677</v>
      </c>
      <c r="K24" s="46">
        <v>54.3</v>
      </c>
      <c r="L24" s="52" t="s">
        <v>11</v>
      </c>
    </row>
    <row r="25" spans="1:12" s="95" customFormat="1" ht="14.1" customHeight="1">
      <c r="A25" s="49">
        <v>4223</v>
      </c>
      <c r="B25" s="50">
        <v>291</v>
      </c>
      <c r="C25" s="33">
        <v>281</v>
      </c>
      <c r="D25" s="50">
        <f t="shared" si="4"/>
        <v>11</v>
      </c>
      <c r="E25" s="50">
        <f t="shared" si="5"/>
        <v>2025</v>
      </c>
      <c r="F25" s="51" t="s">
        <v>58</v>
      </c>
      <c r="G25" s="51" t="s">
        <v>58</v>
      </c>
      <c r="H25" s="51">
        <f>K25*($P$4/$P$5)</f>
        <v>0.21624077801870617</v>
      </c>
      <c r="I25" s="83">
        <f t="shared" si="0"/>
        <v>-2.1986053422615896E-2</v>
      </c>
      <c r="J25" s="83">
        <f t="shared" si="1"/>
        <v>0.19425472459609028</v>
      </c>
      <c r="K25" s="46">
        <v>34.700000000000003</v>
      </c>
      <c r="L25" s="52" t="s">
        <v>11</v>
      </c>
    </row>
    <row r="26" spans="1:12" s="95" customFormat="1" ht="14.1" customHeight="1">
      <c r="A26" s="49">
        <v>4223</v>
      </c>
      <c r="B26" s="50">
        <v>291</v>
      </c>
      <c r="C26" s="33">
        <v>291</v>
      </c>
      <c r="D26" s="50">
        <f t="shared" si="4"/>
        <v>11</v>
      </c>
      <c r="E26" s="50">
        <f t="shared" si="5"/>
        <v>2025</v>
      </c>
      <c r="F26" s="51">
        <v>5.8882000000000003</v>
      </c>
      <c r="G26" s="51">
        <v>6.5266999999999999</v>
      </c>
      <c r="H26" s="51">
        <f t="shared" si="7"/>
        <v>0.63849999999999962</v>
      </c>
      <c r="I26" s="83">
        <f t="shared" si="0"/>
        <v>-4.0867448004574217E-2</v>
      </c>
      <c r="J26" s="83">
        <f t="shared" si="1"/>
        <v>0.59763255199542542</v>
      </c>
      <c r="K26" s="46">
        <v>64.5</v>
      </c>
      <c r="L26" s="52" t="s">
        <v>12</v>
      </c>
    </row>
    <row r="27" spans="1:12" s="95" customFormat="1" ht="14.1" customHeight="1">
      <c r="A27" s="49">
        <v>4223</v>
      </c>
      <c r="B27" s="50">
        <v>291</v>
      </c>
      <c r="C27" s="33">
        <v>311</v>
      </c>
      <c r="D27" s="50">
        <f t="shared" si="4"/>
        <v>11</v>
      </c>
      <c r="E27" s="50">
        <f t="shared" si="5"/>
        <v>2025</v>
      </c>
      <c r="F27" s="51">
        <v>1.8798999999999999</v>
      </c>
      <c r="G27" s="51">
        <v>1.8798999999999999</v>
      </c>
      <c r="H27" s="51">
        <f t="shared" si="7"/>
        <v>0</v>
      </c>
      <c r="I27" s="83">
        <v>0</v>
      </c>
      <c r="J27" s="83">
        <f t="shared" si="1"/>
        <v>0</v>
      </c>
      <c r="K27" s="46">
        <v>40.5</v>
      </c>
      <c r="L27" s="52" t="s">
        <v>12</v>
      </c>
    </row>
    <row r="28" spans="1:12" s="95" customFormat="1" ht="14.1" customHeight="1">
      <c r="A28" s="49">
        <v>4223</v>
      </c>
      <c r="B28" s="50">
        <v>291</v>
      </c>
      <c r="C28" s="33">
        <v>321</v>
      </c>
      <c r="D28" s="50">
        <f t="shared" si="4"/>
        <v>11</v>
      </c>
      <c r="E28" s="50">
        <f t="shared" si="5"/>
        <v>2025</v>
      </c>
      <c r="F28" s="51">
        <v>3.5402999999999998</v>
      </c>
      <c r="G28" s="51">
        <v>3.9230999999999998</v>
      </c>
      <c r="H28" s="51">
        <f t="shared" si="7"/>
        <v>0.38280000000000003</v>
      </c>
      <c r="I28" s="83">
        <f t="shared" si="0"/>
        <v>-2.1986053422615896E-2</v>
      </c>
      <c r="J28" s="83">
        <f t="shared" si="1"/>
        <v>0.36081394657738414</v>
      </c>
      <c r="K28" s="46">
        <v>34.700000000000003</v>
      </c>
      <c r="L28" s="52" t="s">
        <v>12</v>
      </c>
    </row>
    <row r="29" spans="1:12" s="95" customFormat="1" ht="14.1" customHeight="1">
      <c r="A29" s="49">
        <v>4223</v>
      </c>
      <c r="B29" s="50">
        <v>291</v>
      </c>
      <c r="C29" s="33">
        <v>331</v>
      </c>
      <c r="D29" s="50">
        <f t="shared" si="4"/>
        <v>11</v>
      </c>
      <c r="E29" s="50">
        <f t="shared" si="5"/>
        <v>2025</v>
      </c>
      <c r="F29" s="51" t="s">
        <v>58</v>
      </c>
      <c r="G29" s="51" t="s">
        <v>58</v>
      </c>
      <c r="H29" s="51">
        <f>K29*($P$4/$P$5)</f>
        <v>0.21624077801870617</v>
      </c>
      <c r="I29" s="83">
        <f t="shared" si="0"/>
        <v>-2.1986053422615896E-2</v>
      </c>
      <c r="J29" s="83">
        <f t="shared" si="1"/>
        <v>0.19425472459609028</v>
      </c>
      <c r="K29" s="46">
        <v>34.700000000000003</v>
      </c>
      <c r="L29" s="52" t="s">
        <v>11</v>
      </c>
    </row>
    <row r="30" spans="1:12" s="95" customFormat="1" ht="14.1" customHeight="1">
      <c r="A30" s="53">
        <v>4223</v>
      </c>
      <c r="B30" s="50">
        <v>291</v>
      </c>
      <c r="C30" s="33">
        <v>351</v>
      </c>
      <c r="D30" s="50">
        <f t="shared" si="2"/>
        <v>11</v>
      </c>
      <c r="E30" s="50">
        <f t="shared" si="3"/>
        <v>2025</v>
      </c>
      <c r="F30" s="51">
        <v>1.8440000000000001</v>
      </c>
      <c r="G30" s="51">
        <v>2.0192999999999999</v>
      </c>
      <c r="H30" s="51">
        <f>G30-F30</f>
        <v>0.17529999999999979</v>
      </c>
      <c r="I30" s="83">
        <f t="shared" si="0"/>
        <v>-3.4468049169749417E-2</v>
      </c>
      <c r="J30" s="83">
        <f t="shared" si="1"/>
        <v>0.14083195083025038</v>
      </c>
      <c r="K30" s="46">
        <v>54.4</v>
      </c>
      <c r="L30" s="52" t="s">
        <v>12</v>
      </c>
    </row>
    <row r="31" spans="1:12" s="95" customFormat="1" ht="14.1" customHeight="1">
      <c r="A31" s="49">
        <v>4223</v>
      </c>
      <c r="B31" s="50">
        <v>291</v>
      </c>
      <c r="C31" s="33">
        <v>371</v>
      </c>
      <c r="D31" s="50">
        <f t="shared" si="4"/>
        <v>11</v>
      </c>
      <c r="E31" s="50">
        <f t="shared" si="5"/>
        <v>2025</v>
      </c>
      <c r="F31" s="51">
        <v>2.5495999999999999</v>
      </c>
      <c r="G31" s="51">
        <v>2.6198999999999999</v>
      </c>
      <c r="H31" s="51">
        <f t="shared" si="7"/>
        <v>7.0300000000000029E-2</v>
      </c>
      <c r="I31" s="83">
        <f t="shared" si="0"/>
        <v>-2.1859332653609467E-2</v>
      </c>
      <c r="J31" s="83">
        <f t="shared" si="1"/>
        <v>4.8440667346390562E-2</v>
      </c>
      <c r="K31" s="48">
        <v>34.5</v>
      </c>
      <c r="L31" s="52" t="s">
        <v>12</v>
      </c>
    </row>
    <row r="32" spans="1:12" s="95" customFormat="1" ht="14.1" customHeight="1">
      <c r="A32" s="49">
        <v>4223</v>
      </c>
      <c r="B32" s="50">
        <v>291</v>
      </c>
      <c r="C32" s="33">
        <v>381</v>
      </c>
      <c r="D32" s="50">
        <f t="shared" si="4"/>
        <v>11</v>
      </c>
      <c r="E32" s="50">
        <f t="shared" si="5"/>
        <v>2025</v>
      </c>
      <c r="F32" s="51">
        <v>0.1482</v>
      </c>
      <c r="G32" s="51">
        <v>0.2104</v>
      </c>
      <c r="H32" s="51">
        <f t="shared" si="7"/>
        <v>6.2200000000000005E-2</v>
      </c>
      <c r="I32" s="83">
        <f t="shared" si="0"/>
        <v>-2.2112774191622327E-2</v>
      </c>
      <c r="J32" s="83">
        <f t="shared" si="1"/>
        <v>4.0087225808377674E-2</v>
      </c>
      <c r="K32" s="48">
        <v>34.9</v>
      </c>
      <c r="L32" s="52" t="s">
        <v>12</v>
      </c>
    </row>
    <row r="33" spans="1:12" s="95" customFormat="1" ht="14.1" customHeight="1">
      <c r="A33" s="49">
        <v>4223</v>
      </c>
      <c r="B33" s="50">
        <v>291</v>
      </c>
      <c r="C33" s="33">
        <v>391</v>
      </c>
      <c r="D33" s="50">
        <f t="shared" si="4"/>
        <v>11</v>
      </c>
      <c r="E33" s="50">
        <f t="shared" si="5"/>
        <v>2025</v>
      </c>
      <c r="F33" s="51">
        <v>0.41749999999999998</v>
      </c>
      <c r="G33" s="51">
        <v>0.43509999999999999</v>
      </c>
      <c r="H33" s="51">
        <f t="shared" si="7"/>
        <v>1.7600000000000005E-2</v>
      </c>
      <c r="I33" s="83">
        <v>0</v>
      </c>
      <c r="J33" s="83">
        <f t="shared" si="1"/>
        <v>1.7600000000000005E-2</v>
      </c>
      <c r="K33" s="48">
        <v>64.5</v>
      </c>
      <c r="L33" s="52" t="s">
        <v>12</v>
      </c>
    </row>
    <row r="34" spans="1:12" s="95" customFormat="1" ht="14.1" customHeight="1">
      <c r="A34" s="49">
        <v>4223</v>
      </c>
      <c r="B34" s="50">
        <v>291</v>
      </c>
      <c r="C34" s="33">
        <v>401</v>
      </c>
      <c r="D34" s="50">
        <f t="shared" si="4"/>
        <v>11</v>
      </c>
      <c r="E34" s="50">
        <f t="shared" si="5"/>
        <v>2025</v>
      </c>
      <c r="F34" s="51">
        <v>5.8745000000000003</v>
      </c>
      <c r="G34" s="51">
        <v>6.3765000000000001</v>
      </c>
      <c r="H34" s="51">
        <f>G34-F34</f>
        <v>0.50199999999999978</v>
      </c>
      <c r="I34" s="83">
        <f t="shared" si="0"/>
        <v>-3.4341328400742992E-2</v>
      </c>
      <c r="J34" s="83">
        <f t="shared" si="1"/>
        <v>0.46765867159925678</v>
      </c>
      <c r="K34" s="48">
        <v>54.2</v>
      </c>
      <c r="L34" s="52" t="s">
        <v>12</v>
      </c>
    </row>
    <row r="35" spans="1:12" s="95" customFormat="1" ht="14.1" customHeight="1">
      <c r="A35" s="49">
        <v>4223</v>
      </c>
      <c r="B35" s="50">
        <v>291</v>
      </c>
      <c r="C35" s="33">
        <v>411</v>
      </c>
      <c r="D35" s="50">
        <f t="shared" si="4"/>
        <v>11</v>
      </c>
      <c r="E35" s="50">
        <f t="shared" si="5"/>
        <v>2025</v>
      </c>
      <c r="F35" s="51">
        <v>3.5310000000000001</v>
      </c>
      <c r="G35" s="51">
        <v>3.8784999999999998</v>
      </c>
      <c r="H35" s="51">
        <f>G35-F35</f>
        <v>0.3474999999999997</v>
      </c>
      <c r="I35" s="83">
        <f t="shared" si="0"/>
        <v>-2.5597595339299197E-2</v>
      </c>
      <c r="J35" s="83">
        <f t="shared" si="1"/>
        <v>0.32190240466070053</v>
      </c>
      <c r="K35" s="48">
        <v>40.4</v>
      </c>
      <c r="L35" s="52" t="s">
        <v>12</v>
      </c>
    </row>
    <row r="36" spans="1:12" s="95" customFormat="1" ht="14.1" customHeight="1">
      <c r="A36" s="49">
        <v>4223</v>
      </c>
      <c r="B36" s="50">
        <v>291</v>
      </c>
      <c r="C36" s="33">
        <v>421</v>
      </c>
      <c r="D36" s="50">
        <f t="shared" si="4"/>
        <v>11</v>
      </c>
      <c r="E36" s="50">
        <f t="shared" si="5"/>
        <v>2025</v>
      </c>
      <c r="F36" s="51">
        <v>1.7765</v>
      </c>
      <c r="G36" s="51">
        <v>2.1232000000000002</v>
      </c>
      <c r="H36" s="51">
        <f t="shared" si="7"/>
        <v>0.34670000000000023</v>
      </c>
      <c r="I36" s="83">
        <f t="shared" ref="I36:I67" si="8">K36*($N$136-$N$138)/$N$139</f>
        <v>-2.1922693038112683E-2</v>
      </c>
      <c r="J36" s="83">
        <f t="shared" si="1"/>
        <v>0.32477730696188756</v>
      </c>
      <c r="K36" s="48">
        <v>34.6</v>
      </c>
      <c r="L36" s="52" t="s">
        <v>12</v>
      </c>
    </row>
    <row r="37" spans="1:12" s="95" customFormat="1" ht="14.1" customHeight="1">
      <c r="A37" s="49">
        <v>4223</v>
      </c>
      <c r="B37" s="50">
        <v>291</v>
      </c>
      <c r="C37" s="33">
        <v>431</v>
      </c>
      <c r="D37" s="50">
        <f t="shared" si="4"/>
        <v>11</v>
      </c>
      <c r="E37" s="50">
        <f t="shared" si="5"/>
        <v>2025</v>
      </c>
      <c r="F37" s="51">
        <v>0.61470000000000002</v>
      </c>
      <c r="G37" s="51">
        <v>0.83160000000000001</v>
      </c>
      <c r="H37" s="51">
        <f t="shared" si="7"/>
        <v>0.21689999999999998</v>
      </c>
      <c r="I37" s="83">
        <f t="shared" si="8"/>
        <v>-2.2112774191622327E-2</v>
      </c>
      <c r="J37" s="83">
        <f t="shared" si="1"/>
        <v>0.19478722580837765</v>
      </c>
      <c r="K37" s="48">
        <v>34.9</v>
      </c>
      <c r="L37" s="52" t="s">
        <v>12</v>
      </c>
    </row>
    <row r="38" spans="1:12" s="95" customFormat="1" ht="14.1" customHeight="1">
      <c r="A38" s="49">
        <v>4223</v>
      </c>
      <c r="B38" s="50">
        <v>291</v>
      </c>
      <c r="C38" s="33">
        <v>441</v>
      </c>
      <c r="D38" s="50">
        <f t="shared" si="4"/>
        <v>11</v>
      </c>
      <c r="E38" s="50">
        <f t="shared" si="5"/>
        <v>2025</v>
      </c>
      <c r="F38" s="51">
        <v>4.7984999999999998</v>
      </c>
      <c r="G38" s="51">
        <v>5.2927</v>
      </c>
      <c r="H38" s="51">
        <f t="shared" si="7"/>
        <v>0.49420000000000019</v>
      </c>
      <c r="I38" s="83">
        <f t="shared" si="8"/>
        <v>-4.0930808389077429E-2</v>
      </c>
      <c r="J38" s="83">
        <f t="shared" si="1"/>
        <v>0.45326919161092277</v>
      </c>
      <c r="K38" s="48">
        <v>64.599999999999994</v>
      </c>
      <c r="L38" s="52" t="s">
        <v>12</v>
      </c>
    </row>
    <row r="39" spans="1:12" s="95" customFormat="1" ht="14.1" customHeight="1">
      <c r="A39" s="49">
        <v>4223</v>
      </c>
      <c r="B39" s="50">
        <v>291</v>
      </c>
      <c r="C39" s="33">
        <v>451</v>
      </c>
      <c r="D39" s="50">
        <f t="shared" si="4"/>
        <v>11</v>
      </c>
      <c r="E39" s="50">
        <f t="shared" si="5"/>
        <v>2025</v>
      </c>
      <c r="F39" s="51">
        <v>2.8523000000000001</v>
      </c>
      <c r="G39" s="51">
        <v>3.1097999999999999</v>
      </c>
      <c r="H39" s="51">
        <f t="shared" si="7"/>
        <v>0.25749999999999984</v>
      </c>
      <c r="I39" s="83">
        <f t="shared" si="8"/>
        <v>-3.4404688785246197E-2</v>
      </c>
      <c r="J39" s="83">
        <f t="shared" si="1"/>
        <v>0.22309531121475365</v>
      </c>
      <c r="K39" s="48">
        <v>54.3</v>
      </c>
      <c r="L39" s="52" t="s">
        <v>12</v>
      </c>
    </row>
    <row r="40" spans="1:12" s="95" customFormat="1" ht="14.1" customHeight="1">
      <c r="A40" s="49">
        <v>4223</v>
      </c>
      <c r="B40" s="50">
        <v>291</v>
      </c>
      <c r="C40" s="33">
        <v>461</v>
      </c>
      <c r="D40" s="50">
        <f t="shared" si="4"/>
        <v>11</v>
      </c>
      <c r="E40" s="50">
        <f t="shared" si="5"/>
        <v>2025</v>
      </c>
      <c r="F40" s="51">
        <v>1.5327999999999999</v>
      </c>
      <c r="G40" s="51">
        <v>1.5327999999999999</v>
      </c>
      <c r="H40" s="51">
        <f t="shared" si="7"/>
        <v>0</v>
      </c>
      <c r="I40" s="83">
        <v>0</v>
      </c>
      <c r="J40" s="83">
        <f t="shared" si="1"/>
        <v>0</v>
      </c>
      <c r="K40" s="48">
        <v>40.299999999999997</v>
      </c>
      <c r="L40" s="52" t="s">
        <v>12</v>
      </c>
    </row>
    <row r="41" spans="1:12" s="95" customFormat="1" ht="14.1" customHeight="1">
      <c r="A41" s="49">
        <v>4223</v>
      </c>
      <c r="B41" s="50">
        <v>291</v>
      </c>
      <c r="C41" s="33">
        <v>471</v>
      </c>
      <c r="D41" s="50">
        <f t="shared" si="4"/>
        <v>11</v>
      </c>
      <c r="E41" s="50">
        <f t="shared" si="5"/>
        <v>2025</v>
      </c>
      <c r="F41" s="51">
        <v>0.29010000000000002</v>
      </c>
      <c r="G41" s="51">
        <v>0.29010000000000002</v>
      </c>
      <c r="H41" s="51">
        <f t="shared" si="7"/>
        <v>0</v>
      </c>
      <c r="I41" s="83">
        <v>0</v>
      </c>
      <c r="J41" s="83">
        <f t="shared" si="1"/>
        <v>0</v>
      </c>
      <c r="K41" s="48">
        <v>34.700000000000003</v>
      </c>
      <c r="L41" s="52" t="s">
        <v>12</v>
      </c>
    </row>
    <row r="42" spans="1:12" s="95" customFormat="1" ht="14.1" customHeight="1">
      <c r="A42" s="49">
        <v>4223</v>
      </c>
      <c r="B42" s="50">
        <v>291</v>
      </c>
      <c r="C42" s="33">
        <v>481</v>
      </c>
      <c r="D42" s="50">
        <f t="shared" si="4"/>
        <v>11</v>
      </c>
      <c r="E42" s="50">
        <f t="shared" si="5"/>
        <v>2025</v>
      </c>
      <c r="F42" s="51">
        <v>2.8557999999999999</v>
      </c>
      <c r="G42" s="51">
        <v>3.1857000000000002</v>
      </c>
      <c r="H42" s="51">
        <f t="shared" si="7"/>
        <v>0.3299000000000003</v>
      </c>
      <c r="I42" s="83">
        <f t="shared" si="8"/>
        <v>-2.2049413807119111E-2</v>
      </c>
      <c r="J42" s="83">
        <f t="shared" si="1"/>
        <v>0.30785058619288119</v>
      </c>
      <c r="K42" s="48">
        <v>34.799999999999997</v>
      </c>
      <c r="L42" s="52" t="s">
        <v>12</v>
      </c>
    </row>
    <row r="43" spans="1:12" s="95" customFormat="1" ht="14.1" customHeight="1">
      <c r="A43" s="49">
        <v>4223</v>
      </c>
      <c r="B43" s="50">
        <v>291</v>
      </c>
      <c r="C43" s="33">
        <v>491</v>
      </c>
      <c r="D43" s="50">
        <f t="shared" si="2"/>
        <v>11</v>
      </c>
      <c r="E43" s="50">
        <f t="shared" si="3"/>
        <v>2025</v>
      </c>
      <c r="F43" s="51" t="s">
        <v>58</v>
      </c>
      <c r="G43" s="51" t="s">
        <v>58</v>
      </c>
      <c r="H43" s="51">
        <f>K43*($P$4/$P$5)</f>
        <v>0.4013229424900483</v>
      </c>
      <c r="I43" s="83">
        <f t="shared" si="8"/>
        <v>-4.0804087620071004E-2</v>
      </c>
      <c r="J43" s="83">
        <f t="shared" si="1"/>
        <v>0.36051885486997731</v>
      </c>
      <c r="K43" s="48">
        <v>64.400000000000006</v>
      </c>
      <c r="L43" s="52" t="s">
        <v>11</v>
      </c>
    </row>
    <row r="44" spans="1:12" s="95" customFormat="1" ht="14.1" customHeight="1">
      <c r="A44" s="49">
        <v>4223</v>
      </c>
      <c r="B44" s="50">
        <v>291</v>
      </c>
      <c r="C44" s="33">
        <v>501</v>
      </c>
      <c r="D44" s="50">
        <f t="shared" si="4"/>
        <v>11</v>
      </c>
      <c r="E44" s="50">
        <f t="shared" si="5"/>
        <v>2025</v>
      </c>
      <c r="F44" s="51">
        <v>6.1302000000000003</v>
      </c>
      <c r="G44" s="51">
        <v>6.7523999999999997</v>
      </c>
      <c r="H44" s="51">
        <f>G44-F44</f>
        <v>0.62219999999999942</v>
      </c>
      <c r="I44" s="83">
        <f t="shared" si="8"/>
        <v>-3.4468049169749417E-2</v>
      </c>
      <c r="J44" s="83">
        <f t="shared" si="1"/>
        <v>0.58773195083024998</v>
      </c>
      <c r="K44" s="48">
        <v>54.4</v>
      </c>
      <c r="L44" s="52" t="s">
        <v>12</v>
      </c>
    </row>
    <row r="45" spans="1:12" s="95" customFormat="1" ht="14.1" customHeight="1">
      <c r="A45" s="49">
        <v>4223</v>
      </c>
      <c r="B45" s="50">
        <v>291</v>
      </c>
      <c r="C45" s="33">
        <v>511</v>
      </c>
      <c r="D45" s="50">
        <f t="shared" si="4"/>
        <v>11</v>
      </c>
      <c r="E45" s="50">
        <f t="shared" si="5"/>
        <v>2025</v>
      </c>
      <c r="F45" s="51">
        <v>0.25109999999999999</v>
      </c>
      <c r="G45" s="51">
        <v>0.63849999999999996</v>
      </c>
      <c r="H45" s="51">
        <f t="shared" si="7"/>
        <v>0.38739999999999997</v>
      </c>
      <c r="I45" s="83">
        <f t="shared" si="8"/>
        <v>-2.5724316108305632E-2</v>
      </c>
      <c r="J45" s="83">
        <f t="shared" si="1"/>
        <v>0.36167568389169436</v>
      </c>
      <c r="K45" s="48">
        <v>40.6</v>
      </c>
      <c r="L45" s="52" t="s">
        <v>12</v>
      </c>
    </row>
    <row r="46" spans="1:12" s="95" customFormat="1" ht="14.1" customHeight="1">
      <c r="A46" s="49">
        <v>4223</v>
      </c>
      <c r="B46" s="50">
        <v>291</v>
      </c>
      <c r="C46" s="33">
        <v>541</v>
      </c>
      <c r="D46" s="50">
        <f t="shared" si="2"/>
        <v>11</v>
      </c>
      <c r="E46" s="50">
        <f t="shared" si="3"/>
        <v>2025</v>
      </c>
      <c r="F46" s="51" t="s">
        <v>58</v>
      </c>
      <c r="G46" s="51" t="s">
        <v>58</v>
      </c>
      <c r="H46" s="51">
        <f>K46*($P$4/$P$5)</f>
        <v>0.38823632480015541</v>
      </c>
      <c r="I46" s="83">
        <f t="shared" si="8"/>
        <v>-3.9473519545503467E-2</v>
      </c>
      <c r="J46" s="83">
        <f>H46+I46</f>
        <v>0.34876280525465192</v>
      </c>
      <c r="K46" s="48">
        <v>62.3</v>
      </c>
      <c r="L46" s="52" t="s">
        <v>11</v>
      </c>
    </row>
    <row r="47" spans="1:12" s="95" customFormat="1" ht="14.1" customHeight="1">
      <c r="A47" s="49">
        <v>4223</v>
      </c>
      <c r="B47" s="50">
        <v>291</v>
      </c>
      <c r="C47" s="33">
        <v>561</v>
      </c>
      <c r="D47" s="50">
        <f t="shared" si="4"/>
        <v>11</v>
      </c>
      <c r="E47" s="50">
        <f t="shared" si="5"/>
        <v>2025</v>
      </c>
      <c r="F47" s="51">
        <v>4.2525000000000004</v>
      </c>
      <c r="G47" s="51">
        <v>4.6257999999999999</v>
      </c>
      <c r="H47" s="51">
        <f t="shared" si="7"/>
        <v>0.37329999999999952</v>
      </c>
      <c r="I47" s="83">
        <f t="shared" si="8"/>
        <v>-2.2049413807119111E-2</v>
      </c>
      <c r="J47" s="83">
        <f t="shared" si="1"/>
        <v>0.35125058619288041</v>
      </c>
      <c r="K47" s="48">
        <v>34.799999999999997</v>
      </c>
      <c r="L47" s="52" t="s">
        <v>12</v>
      </c>
    </row>
    <row r="48" spans="1:12" s="95" customFormat="1" ht="14.1" customHeight="1">
      <c r="A48" s="49">
        <v>4223</v>
      </c>
      <c r="B48" s="50">
        <v>291</v>
      </c>
      <c r="C48" s="33">
        <v>581</v>
      </c>
      <c r="D48" s="50">
        <f t="shared" si="4"/>
        <v>11</v>
      </c>
      <c r="E48" s="50">
        <f t="shared" si="5"/>
        <v>2025</v>
      </c>
      <c r="F48" s="109">
        <v>3.4630000000000001</v>
      </c>
      <c r="G48" s="109">
        <v>3.5933999999999999</v>
      </c>
      <c r="H48" s="51">
        <f t="shared" si="7"/>
        <v>0.13039999999999985</v>
      </c>
      <c r="I48" s="83">
        <f t="shared" si="8"/>
        <v>-4.0994168773580648E-2</v>
      </c>
      <c r="J48" s="83">
        <f t="shared" si="1"/>
        <v>8.9405831226419208E-2</v>
      </c>
      <c r="K48" s="48">
        <v>64.7</v>
      </c>
      <c r="L48" s="52" t="s">
        <v>12</v>
      </c>
    </row>
    <row r="49" spans="1:12" s="95" customFormat="1" ht="14.1" customHeight="1">
      <c r="A49" s="49">
        <v>4223</v>
      </c>
      <c r="B49" s="50">
        <v>291</v>
      </c>
      <c r="C49" s="33">
        <v>591</v>
      </c>
      <c r="D49" s="50">
        <f t="shared" si="4"/>
        <v>11</v>
      </c>
      <c r="E49" s="50">
        <f t="shared" si="5"/>
        <v>2025</v>
      </c>
      <c r="F49" s="51" t="s">
        <v>58</v>
      </c>
      <c r="G49" s="51" t="s">
        <v>58</v>
      </c>
      <c r="H49" s="51">
        <f>K49*($P$4/$P$5)</f>
        <v>0.21624077801870617</v>
      </c>
      <c r="I49" s="83">
        <f t="shared" si="8"/>
        <v>-2.1986053422615896E-2</v>
      </c>
      <c r="J49" s="83">
        <f t="shared" si="1"/>
        <v>0.19425472459609028</v>
      </c>
      <c r="K49" s="48">
        <v>34.700000000000003</v>
      </c>
      <c r="L49" s="52" t="s">
        <v>11</v>
      </c>
    </row>
    <row r="50" spans="1:12" s="95" customFormat="1" ht="14.1" customHeight="1">
      <c r="A50" s="49">
        <v>4223</v>
      </c>
      <c r="B50" s="50">
        <v>291</v>
      </c>
      <c r="C50" s="33">
        <v>601</v>
      </c>
      <c r="D50" s="50">
        <f t="shared" si="4"/>
        <v>11</v>
      </c>
      <c r="E50" s="50">
        <f t="shared" si="5"/>
        <v>2025</v>
      </c>
      <c r="F50" s="51">
        <v>3.3898000000000001</v>
      </c>
      <c r="G50" s="51">
        <v>3.6747000000000001</v>
      </c>
      <c r="H50" s="51">
        <f t="shared" si="7"/>
        <v>0.28489999999999993</v>
      </c>
      <c r="I50" s="83">
        <f t="shared" si="8"/>
        <v>-2.2049413807119111E-2</v>
      </c>
      <c r="J50" s="83">
        <f t="shared" si="1"/>
        <v>0.26285058619288082</v>
      </c>
      <c r="K50" s="48">
        <v>34.799999999999997</v>
      </c>
      <c r="L50" s="52" t="s">
        <v>12</v>
      </c>
    </row>
    <row r="51" spans="1:12" s="95" customFormat="1" ht="14.1" customHeight="1">
      <c r="A51" s="49">
        <v>4223</v>
      </c>
      <c r="B51" s="50">
        <v>291</v>
      </c>
      <c r="C51" s="33">
        <v>611</v>
      </c>
      <c r="D51" s="50">
        <f t="shared" si="4"/>
        <v>11</v>
      </c>
      <c r="E51" s="50">
        <f t="shared" si="5"/>
        <v>2025</v>
      </c>
      <c r="F51" s="51">
        <v>4.6215999999999999</v>
      </c>
      <c r="G51" s="51">
        <v>5.2618999999999998</v>
      </c>
      <c r="H51" s="51">
        <f t="shared" si="7"/>
        <v>0.64029999999999987</v>
      </c>
      <c r="I51" s="83">
        <f t="shared" si="8"/>
        <v>-4.0930808389077429E-2</v>
      </c>
      <c r="J51" s="83">
        <f t="shared" si="1"/>
        <v>0.59936919161092239</v>
      </c>
      <c r="K51" s="48">
        <v>64.599999999999994</v>
      </c>
      <c r="L51" s="52" t="s">
        <v>12</v>
      </c>
    </row>
    <row r="52" spans="1:12" s="95" customFormat="1" ht="14.1" customHeight="1">
      <c r="A52" s="49">
        <v>4223</v>
      </c>
      <c r="B52" s="50">
        <v>291</v>
      </c>
      <c r="C52" s="33">
        <v>621</v>
      </c>
      <c r="D52" s="50">
        <f t="shared" si="4"/>
        <v>11</v>
      </c>
      <c r="E52" s="50">
        <f t="shared" si="5"/>
        <v>2025</v>
      </c>
      <c r="F52" s="51">
        <v>0.80689999999999995</v>
      </c>
      <c r="G52" s="51">
        <v>0.80689999999999995</v>
      </c>
      <c r="H52" s="51">
        <f t="shared" si="7"/>
        <v>0</v>
      </c>
      <c r="I52" s="83">
        <v>0</v>
      </c>
      <c r="J52" s="83">
        <f t="shared" si="1"/>
        <v>0</v>
      </c>
      <c r="K52" s="48">
        <v>64.5</v>
      </c>
      <c r="L52" s="52" t="s">
        <v>12</v>
      </c>
    </row>
    <row r="53" spans="1:12" s="95" customFormat="1" ht="14.1" customHeight="1">
      <c r="A53" s="49">
        <v>4223</v>
      </c>
      <c r="B53" s="50">
        <v>291</v>
      </c>
      <c r="C53" s="33">
        <v>631</v>
      </c>
      <c r="D53" s="50">
        <f t="shared" si="4"/>
        <v>11</v>
      </c>
      <c r="E53" s="50">
        <f t="shared" si="5"/>
        <v>2025</v>
      </c>
      <c r="F53" s="51">
        <v>2.8948</v>
      </c>
      <c r="G53" s="51">
        <v>3.0510000000000002</v>
      </c>
      <c r="H53" s="51">
        <f t="shared" si="7"/>
        <v>0.15620000000000012</v>
      </c>
      <c r="I53" s="83">
        <f t="shared" si="8"/>
        <v>-2.2112774191622327E-2</v>
      </c>
      <c r="J53" s="83">
        <f t="shared" si="1"/>
        <v>0.13408722580837779</v>
      </c>
      <c r="K53" s="48">
        <v>34.9</v>
      </c>
      <c r="L53" s="52" t="s">
        <v>12</v>
      </c>
    </row>
    <row r="54" spans="1:12" s="95" customFormat="1" ht="14.1" customHeight="1">
      <c r="A54" s="49">
        <v>4223</v>
      </c>
      <c r="B54" s="50">
        <v>291</v>
      </c>
      <c r="C54" s="33">
        <v>641</v>
      </c>
      <c r="D54" s="50">
        <f t="shared" si="4"/>
        <v>11</v>
      </c>
      <c r="E54" s="50">
        <f t="shared" si="5"/>
        <v>2025</v>
      </c>
      <c r="F54" s="51" t="s">
        <v>58</v>
      </c>
      <c r="G54" s="51" t="s">
        <v>58</v>
      </c>
      <c r="H54" s="51">
        <f>K54*($P$4/$P$5)</f>
        <v>0.21686395028965341</v>
      </c>
      <c r="I54" s="83">
        <f t="shared" si="8"/>
        <v>-2.2049413807119111E-2</v>
      </c>
      <c r="J54" s="83">
        <f>H54+I54</f>
        <v>0.1948145364825343</v>
      </c>
      <c r="K54" s="48">
        <v>34.799999999999997</v>
      </c>
      <c r="L54" s="52" t="s">
        <v>11</v>
      </c>
    </row>
    <row r="55" spans="1:12" s="95" customFormat="1" ht="14.1" customHeight="1">
      <c r="A55" s="49">
        <v>4223</v>
      </c>
      <c r="B55" s="50">
        <v>291</v>
      </c>
      <c r="C55" s="33">
        <v>651</v>
      </c>
      <c r="D55" s="50">
        <f t="shared" si="4"/>
        <v>11</v>
      </c>
      <c r="E55" s="50">
        <f t="shared" si="5"/>
        <v>2025</v>
      </c>
      <c r="F55" s="51">
        <v>5.0534999999999997</v>
      </c>
      <c r="G55" s="51">
        <v>5.3250000000000002</v>
      </c>
      <c r="H55" s="51">
        <f t="shared" si="7"/>
        <v>0.27150000000000052</v>
      </c>
      <c r="I55" s="83">
        <f t="shared" si="8"/>
        <v>-4.0930808389077429E-2</v>
      </c>
      <c r="J55" s="83">
        <f t="shared" si="1"/>
        <v>0.2305691916109231</v>
      </c>
      <c r="K55" s="48">
        <v>64.599999999999994</v>
      </c>
      <c r="L55" s="52" t="s">
        <v>12</v>
      </c>
    </row>
    <row r="56" spans="1:12" s="95" customFormat="1" ht="14.1" customHeight="1">
      <c r="A56" s="49">
        <v>4223</v>
      </c>
      <c r="B56" s="50">
        <v>291</v>
      </c>
      <c r="C56" s="33">
        <v>661</v>
      </c>
      <c r="D56" s="50">
        <f t="shared" si="4"/>
        <v>11</v>
      </c>
      <c r="E56" s="50">
        <f t="shared" si="5"/>
        <v>2025</v>
      </c>
      <c r="F56" s="51" t="s">
        <v>58</v>
      </c>
      <c r="G56" s="51" t="s">
        <v>58</v>
      </c>
      <c r="H56" s="51">
        <f>K56*($P$4/$P$5)</f>
        <v>0.40319245930289016</v>
      </c>
      <c r="I56" s="83">
        <f t="shared" si="8"/>
        <v>-4.0994168773580648E-2</v>
      </c>
      <c r="J56" s="83">
        <f t="shared" si="1"/>
        <v>0.36219829052930952</v>
      </c>
      <c r="K56" s="48">
        <v>64.7</v>
      </c>
      <c r="L56" s="52" t="s">
        <v>11</v>
      </c>
    </row>
    <row r="57" spans="1:12" s="95" customFormat="1" ht="14.1" customHeight="1">
      <c r="A57" s="49">
        <v>4223</v>
      </c>
      <c r="B57" s="50">
        <v>291</v>
      </c>
      <c r="C57" s="33">
        <v>671</v>
      </c>
      <c r="D57" s="50">
        <f t="shared" si="4"/>
        <v>11</v>
      </c>
      <c r="E57" s="50">
        <f t="shared" si="5"/>
        <v>2025</v>
      </c>
      <c r="F57" s="51">
        <v>0.36880000000000002</v>
      </c>
      <c r="G57" s="51">
        <v>0.36880000000000002</v>
      </c>
      <c r="H57" s="51">
        <f t="shared" si="7"/>
        <v>0</v>
      </c>
      <c r="I57" s="83">
        <v>0</v>
      </c>
      <c r="J57" s="83">
        <f t="shared" si="1"/>
        <v>0</v>
      </c>
      <c r="K57" s="48">
        <v>34.799999999999997</v>
      </c>
      <c r="L57" s="52" t="s">
        <v>12</v>
      </c>
    </row>
    <row r="58" spans="1:12" s="95" customFormat="1" ht="14.1" customHeight="1">
      <c r="A58" s="49">
        <v>4223</v>
      </c>
      <c r="B58" s="50">
        <v>291</v>
      </c>
      <c r="C58" s="33">
        <v>681</v>
      </c>
      <c r="D58" s="50">
        <f t="shared" si="4"/>
        <v>11</v>
      </c>
      <c r="E58" s="50">
        <f t="shared" si="5"/>
        <v>2025</v>
      </c>
      <c r="F58" s="51">
        <v>0.11210000000000001</v>
      </c>
      <c r="G58" s="51">
        <v>0.11210000000000001</v>
      </c>
      <c r="H58" s="51">
        <f t="shared" si="7"/>
        <v>0</v>
      </c>
      <c r="I58" s="83">
        <v>0</v>
      </c>
      <c r="J58" s="83">
        <f t="shared" si="1"/>
        <v>0</v>
      </c>
      <c r="K58" s="48">
        <v>34.700000000000003</v>
      </c>
      <c r="L58" s="52" t="s">
        <v>12</v>
      </c>
    </row>
    <row r="59" spans="1:12" s="95" customFormat="1" ht="14.1" customHeight="1">
      <c r="A59" s="49">
        <v>4223</v>
      </c>
      <c r="B59" s="50">
        <v>291</v>
      </c>
      <c r="C59" s="33">
        <v>691</v>
      </c>
      <c r="D59" s="50">
        <f t="shared" si="4"/>
        <v>11</v>
      </c>
      <c r="E59" s="50">
        <f t="shared" si="5"/>
        <v>2025</v>
      </c>
      <c r="F59" s="51">
        <v>6.524</v>
      </c>
      <c r="G59" s="51">
        <v>7.3476999999999997</v>
      </c>
      <c r="H59" s="51">
        <f t="shared" si="7"/>
        <v>0.82369999999999965</v>
      </c>
      <c r="I59" s="83">
        <f t="shared" si="8"/>
        <v>-4.0930808389077429E-2</v>
      </c>
      <c r="J59" s="83">
        <f t="shared" si="1"/>
        <v>0.78276919161092218</v>
      </c>
      <c r="K59" s="48">
        <v>64.599999999999994</v>
      </c>
      <c r="L59" s="52" t="s">
        <v>12</v>
      </c>
    </row>
    <row r="60" spans="1:12" s="95" customFormat="1" ht="14.1" customHeight="1">
      <c r="A60" s="49">
        <v>4223</v>
      </c>
      <c r="B60" s="50">
        <v>291</v>
      </c>
      <c r="C60" s="33">
        <v>701</v>
      </c>
      <c r="D60" s="50">
        <f t="shared" si="4"/>
        <v>11</v>
      </c>
      <c r="E60" s="50">
        <f t="shared" si="5"/>
        <v>2025</v>
      </c>
      <c r="F60" s="51">
        <v>0.92459999999999998</v>
      </c>
      <c r="G60" s="51">
        <v>1.0889</v>
      </c>
      <c r="H60" s="51">
        <f t="shared" si="7"/>
        <v>0.1643</v>
      </c>
      <c r="I60" s="83">
        <f t="shared" si="8"/>
        <v>-4.0804087620071004E-2</v>
      </c>
      <c r="J60" s="83">
        <f t="shared" si="1"/>
        <v>0.12349591237992899</v>
      </c>
      <c r="K60" s="48">
        <v>64.400000000000006</v>
      </c>
      <c r="L60" s="52" t="s">
        <v>12</v>
      </c>
    </row>
    <row r="61" spans="1:12" s="95" customFormat="1" ht="14.1" customHeight="1">
      <c r="A61" s="53">
        <v>4223</v>
      </c>
      <c r="B61" s="50">
        <v>291</v>
      </c>
      <c r="C61" s="33">
        <v>711</v>
      </c>
      <c r="D61" s="50">
        <f t="shared" si="4"/>
        <v>11</v>
      </c>
      <c r="E61" s="50">
        <f t="shared" si="5"/>
        <v>2025</v>
      </c>
      <c r="F61" s="51" t="s">
        <v>58</v>
      </c>
      <c r="G61" s="51" t="s">
        <v>58</v>
      </c>
      <c r="H61" s="51">
        <f>K61*($P$4/$P$5)</f>
        <v>0.21748712256060068</v>
      </c>
      <c r="I61" s="83">
        <f t="shared" si="8"/>
        <v>-2.2112774191622327E-2</v>
      </c>
      <c r="J61" s="83">
        <f t="shared" si="1"/>
        <v>0.19537434836897835</v>
      </c>
      <c r="K61" s="48">
        <v>34.9</v>
      </c>
      <c r="L61" s="54" t="s">
        <v>11</v>
      </c>
    </row>
    <row r="62" spans="1:12" s="95" customFormat="1" ht="14.1" customHeight="1">
      <c r="A62" s="52">
        <v>4223</v>
      </c>
      <c r="B62" s="50">
        <v>291</v>
      </c>
      <c r="C62" s="33">
        <v>721</v>
      </c>
      <c r="D62" s="50">
        <f t="shared" si="4"/>
        <v>11</v>
      </c>
      <c r="E62" s="50">
        <f t="shared" si="5"/>
        <v>2025</v>
      </c>
      <c r="F62" s="51" t="s">
        <v>58</v>
      </c>
      <c r="G62" s="51" t="s">
        <v>58</v>
      </c>
      <c r="H62" s="51">
        <f>K62*($P$4/$P$5)</f>
        <v>0.21811029483154798</v>
      </c>
      <c r="I62" s="83">
        <f t="shared" si="8"/>
        <v>-2.2176134576125543E-2</v>
      </c>
      <c r="J62" s="83">
        <f t="shared" si="1"/>
        <v>0.19593416025542243</v>
      </c>
      <c r="K62" s="48">
        <v>35</v>
      </c>
      <c r="L62" s="52" t="s">
        <v>11</v>
      </c>
    </row>
    <row r="63" spans="1:12" s="95" customFormat="1" ht="14.1" customHeight="1">
      <c r="A63" s="53">
        <v>4223</v>
      </c>
      <c r="B63" s="50">
        <v>291</v>
      </c>
      <c r="C63" s="33">
        <v>731</v>
      </c>
      <c r="D63" s="50">
        <f t="shared" si="4"/>
        <v>11</v>
      </c>
      <c r="E63" s="50">
        <f t="shared" si="5"/>
        <v>2025</v>
      </c>
      <c r="F63" s="51">
        <v>5.0132000000000003</v>
      </c>
      <c r="G63" s="51">
        <v>5.5812999999999997</v>
      </c>
      <c r="H63" s="51">
        <f t="shared" si="7"/>
        <v>0.56809999999999938</v>
      </c>
      <c r="I63" s="83">
        <f t="shared" si="8"/>
        <v>-4.0994168773580648E-2</v>
      </c>
      <c r="J63" s="83">
        <f t="shared" si="1"/>
        <v>0.52710583122641874</v>
      </c>
      <c r="K63" s="48">
        <v>64.7</v>
      </c>
      <c r="L63" s="54" t="s">
        <v>12</v>
      </c>
    </row>
    <row r="64" spans="1:12" s="95" customFormat="1" ht="14.1" customHeight="1">
      <c r="A64" s="52">
        <v>4223</v>
      </c>
      <c r="B64" s="50">
        <v>291</v>
      </c>
      <c r="C64" s="33">
        <v>741</v>
      </c>
      <c r="D64" s="50">
        <f t="shared" si="4"/>
        <v>11</v>
      </c>
      <c r="E64" s="50">
        <f t="shared" si="5"/>
        <v>2025</v>
      </c>
      <c r="F64" s="51" t="s">
        <v>58</v>
      </c>
      <c r="G64" s="51" t="s">
        <v>58</v>
      </c>
      <c r="H64" s="51">
        <f>K64*($P$4/$P$5)</f>
        <v>0.4013229424900483</v>
      </c>
      <c r="I64" s="83">
        <f t="shared" si="8"/>
        <v>-4.0804087620071004E-2</v>
      </c>
      <c r="J64" s="83">
        <f t="shared" si="1"/>
        <v>0.36051885486997731</v>
      </c>
      <c r="K64" s="48">
        <v>64.400000000000006</v>
      </c>
      <c r="L64" s="52" t="s">
        <v>11</v>
      </c>
    </row>
    <row r="65" spans="1:12" s="95" customFormat="1" ht="14.1" customHeight="1">
      <c r="A65" s="53">
        <v>4223</v>
      </c>
      <c r="B65" s="50">
        <v>291</v>
      </c>
      <c r="C65" s="33">
        <v>751</v>
      </c>
      <c r="D65" s="50">
        <f t="shared" si="4"/>
        <v>11</v>
      </c>
      <c r="E65" s="50">
        <f t="shared" si="5"/>
        <v>2025</v>
      </c>
      <c r="F65" s="51">
        <v>0.27089999999999997</v>
      </c>
      <c r="G65" s="51">
        <v>0.44669999999999999</v>
      </c>
      <c r="H65" s="51">
        <f t="shared" si="7"/>
        <v>0.17580000000000001</v>
      </c>
      <c r="I65" s="83">
        <f t="shared" si="8"/>
        <v>-2.1922693038112683E-2</v>
      </c>
      <c r="J65" s="83">
        <f t="shared" si="1"/>
        <v>0.15387730696188734</v>
      </c>
      <c r="K65" s="48">
        <v>34.6</v>
      </c>
      <c r="L65" s="54" t="s">
        <v>12</v>
      </c>
    </row>
    <row r="66" spans="1:12" s="95" customFormat="1" ht="14.1" customHeight="1">
      <c r="A66" s="52">
        <v>4223</v>
      </c>
      <c r="B66" s="50">
        <v>291</v>
      </c>
      <c r="C66" s="33">
        <v>761</v>
      </c>
      <c r="D66" s="50">
        <f t="shared" si="4"/>
        <v>11</v>
      </c>
      <c r="E66" s="50">
        <f t="shared" si="5"/>
        <v>2025</v>
      </c>
      <c r="F66" s="51" t="s">
        <v>58</v>
      </c>
      <c r="G66" s="51" t="s">
        <v>58</v>
      </c>
      <c r="H66" s="51">
        <f>K66*($P$4/$P$5)</f>
        <v>0.21748712256060068</v>
      </c>
      <c r="I66" s="83">
        <f t="shared" si="8"/>
        <v>-2.2112774191622327E-2</v>
      </c>
      <c r="J66" s="83">
        <f>H66+I66</f>
        <v>0.19537434836897835</v>
      </c>
      <c r="K66" s="48">
        <v>34.9</v>
      </c>
      <c r="L66" s="52" t="s">
        <v>11</v>
      </c>
    </row>
    <row r="67" spans="1:12" s="95" customFormat="1" ht="14.1" customHeight="1">
      <c r="A67" s="53">
        <v>4223</v>
      </c>
      <c r="B67" s="50">
        <v>291</v>
      </c>
      <c r="C67" s="33">
        <v>771</v>
      </c>
      <c r="D67" s="50">
        <f t="shared" si="4"/>
        <v>11</v>
      </c>
      <c r="E67" s="50">
        <f t="shared" si="5"/>
        <v>2025</v>
      </c>
      <c r="F67" s="51">
        <v>6.8221999999999996</v>
      </c>
      <c r="G67" s="51">
        <v>7.3872999999999998</v>
      </c>
      <c r="H67" s="51">
        <f>G67-F67</f>
        <v>0.56510000000000016</v>
      </c>
      <c r="I67" s="83">
        <f t="shared" si="8"/>
        <v>-4.0867448004574217E-2</v>
      </c>
      <c r="J67" s="83">
        <f t="shared" si="1"/>
        <v>0.52423255199542595</v>
      </c>
      <c r="K67" s="48">
        <v>64.5</v>
      </c>
      <c r="L67" s="54" t="s">
        <v>12</v>
      </c>
    </row>
    <row r="68" spans="1:12" s="95" customFormat="1" ht="14.1" customHeight="1">
      <c r="A68" s="52">
        <v>4223</v>
      </c>
      <c r="B68" s="50">
        <v>291</v>
      </c>
      <c r="C68" s="33">
        <v>781</v>
      </c>
      <c r="D68" s="50">
        <f t="shared" si="4"/>
        <v>11</v>
      </c>
      <c r="E68" s="50">
        <f t="shared" si="5"/>
        <v>2025</v>
      </c>
      <c r="F68" s="51">
        <v>1.0057</v>
      </c>
      <c r="G68" s="51">
        <v>1.0058</v>
      </c>
      <c r="H68" s="51">
        <f t="shared" si="7"/>
        <v>9.9999999999988987E-5</v>
      </c>
      <c r="I68" s="83">
        <v>0</v>
      </c>
      <c r="J68" s="83">
        <f t="shared" si="1"/>
        <v>9.9999999999988987E-5</v>
      </c>
      <c r="K68" s="48">
        <v>64.5</v>
      </c>
      <c r="L68" s="52" t="s">
        <v>12</v>
      </c>
    </row>
    <row r="69" spans="1:12" s="95" customFormat="1" ht="14.1" customHeight="1">
      <c r="A69" s="53">
        <v>4223</v>
      </c>
      <c r="B69" s="50">
        <v>291</v>
      </c>
      <c r="C69" s="33">
        <v>791</v>
      </c>
      <c r="D69" s="50">
        <f t="shared" si="4"/>
        <v>11</v>
      </c>
      <c r="E69" s="50">
        <f t="shared" si="5"/>
        <v>2025</v>
      </c>
      <c r="F69" s="51">
        <v>2.9024000000000001</v>
      </c>
      <c r="G69" s="51">
        <v>3.1755</v>
      </c>
      <c r="H69" s="51">
        <f t="shared" si="7"/>
        <v>0.2730999999999999</v>
      </c>
      <c r="I69" s="83">
        <f t="shared" ref="I68:I99" si="9">K69*($N$136-$N$138)/$N$139</f>
        <v>-2.2049413807119111E-2</v>
      </c>
      <c r="J69" s="83">
        <f t="shared" si="1"/>
        <v>0.25105058619288079</v>
      </c>
      <c r="K69" s="48">
        <v>34.799999999999997</v>
      </c>
      <c r="L69" s="54" t="s">
        <v>12</v>
      </c>
    </row>
    <row r="70" spans="1:12" s="95" customFormat="1" ht="14.1" customHeight="1">
      <c r="A70" s="52">
        <v>4223</v>
      </c>
      <c r="B70" s="50">
        <v>291</v>
      </c>
      <c r="C70" s="33">
        <v>801</v>
      </c>
      <c r="D70" s="50">
        <f t="shared" si="4"/>
        <v>11</v>
      </c>
      <c r="E70" s="50">
        <f t="shared" si="5"/>
        <v>2025</v>
      </c>
      <c r="F70" s="51">
        <v>1.7588999999999999</v>
      </c>
      <c r="G70" s="51">
        <v>1.9242999999999999</v>
      </c>
      <c r="H70" s="51">
        <f t="shared" si="7"/>
        <v>0.16539999999999999</v>
      </c>
      <c r="I70" s="83">
        <f t="shared" si="9"/>
        <v>-2.1986053422615896E-2</v>
      </c>
      <c r="J70" s="83">
        <f t="shared" si="1"/>
        <v>0.1434139465773841</v>
      </c>
      <c r="K70" s="48">
        <v>34.700000000000003</v>
      </c>
      <c r="L70" s="52" t="s">
        <v>12</v>
      </c>
    </row>
    <row r="71" spans="1:12" s="95" customFormat="1" ht="14.1" customHeight="1">
      <c r="A71" s="53">
        <v>4223</v>
      </c>
      <c r="B71" s="50">
        <v>291</v>
      </c>
      <c r="C71" s="33">
        <v>811</v>
      </c>
      <c r="D71" s="50">
        <f t="shared" si="4"/>
        <v>11</v>
      </c>
      <c r="E71" s="50">
        <f t="shared" si="5"/>
        <v>2025</v>
      </c>
      <c r="F71" s="51">
        <v>6.6875999999999998</v>
      </c>
      <c r="G71" s="51">
        <v>7.3094999999999999</v>
      </c>
      <c r="H71" s="51">
        <f t="shared" si="7"/>
        <v>0.62190000000000012</v>
      </c>
      <c r="I71" s="83">
        <f t="shared" si="9"/>
        <v>-4.0930808389077429E-2</v>
      </c>
      <c r="J71" s="83">
        <f t="shared" ref="J71:J80" si="10">H71+I71</f>
        <v>0.58096919161092264</v>
      </c>
      <c r="K71" s="48">
        <v>64.599999999999994</v>
      </c>
      <c r="L71" s="52" t="s">
        <v>12</v>
      </c>
    </row>
    <row r="72" spans="1:12" s="95" customFormat="1" ht="14.1" customHeight="1">
      <c r="A72" s="52">
        <v>4223</v>
      </c>
      <c r="B72" s="50">
        <v>291</v>
      </c>
      <c r="C72" s="33">
        <v>821</v>
      </c>
      <c r="D72" s="50">
        <f t="shared" si="4"/>
        <v>11</v>
      </c>
      <c r="E72" s="50">
        <f t="shared" si="5"/>
        <v>2025</v>
      </c>
      <c r="F72" s="51">
        <v>5.7529000000000003</v>
      </c>
      <c r="G72" s="51">
        <v>6.1508000000000003</v>
      </c>
      <c r="H72" s="51">
        <f t="shared" si="7"/>
        <v>0.39789999999999992</v>
      </c>
      <c r="I72" s="83">
        <f t="shared" si="9"/>
        <v>-4.0804087620071004E-2</v>
      </c>
      <c r="J72" s="83">
        <f t="shared" si="10"/>
        <v>0.35709591237992894</v>
      </c>
      <c r="K72" s="48">
        <v>64.400000000000006</v>
      </c>
      <c r="L72" s="52" t="s">
        <v>12</v>
      </c>
    </row>
    <row r="73" spans="1:12" s="95" customFormat="1" ht="14.1" customHeight="1">
      <c r="A73" s="53">
        <v>4223</v>
      </c>
      <c r="B73" s="50">
        <v>291</v>
      </c>
      <c r="C73" s="33">
        <v>831</v>
      </c>
      <c r="D73" s="50">
        <f t="shared" si="4"/>
        <v>11</v>
      </c>
      <c r="E73" s="50">
        <f t="shared" si="5"/>
        <v>2025</v>
      </c>
      <c r="F73" s="51">
        <v>0.45839999999999997</v>
      </c>
      <c r="G73" s="51">
        <v>0.52449999999999997</v>
      </c>
      <c r="H73" s="51">
        <f t="shared" si="7"/>
        <v>6.6099999999999992E-2</v>
      </c>
      <c r="I73" s="83">
        <f t="shared" si="9"/>
        <v>-2.2049413807119111E-2</v>
      </c>
      <c r="J73" s="83">
        <f t="shared" si="10"/>
        <v>4.4050586192880881E-2</v>
      </c>
      <c r="K73" s="48">
        <v>34.799999999999997</v>
      </c>
      <c r="L73" s="54" t="s">
        <v>12</v>
      </c>
    </row>
    <row r="74" spans="1:12" s="95" customFormat="1" ht="14.1" customHeight="1">
      <c r="A74" s="52">
        <v>4223</v>
      </c>
      <c r="B74" s="50">
        <v>291</v>
      </c>
      <c r="C74" s="33">
        <v>841</v>
      </c>
      <c r="D74" s="50">
        <f t="shared" si="4"/>
        <v>11</v>
      </c>
      <c r="E74" s="50">
        <f t="shared" si="5"/>
        <v>2025</v>
      </c>
      <c r="F74" s="51">
        <v>1.3261000000000001</v>
      </c>
      <c r="G74" s="51">
        <v>1.5945</v>
      </c>
      <c r="H74" s="51">
        <f t="shared" si="7"/>
        <v>0.26839999999999997</v>
      </c>
      <c r="I74" s="83">
        <f t="shared" si="9"/>
        <v>-2.2049413807119111E-2</v>
      </c>
      <c r="J74" s="83">
        <f t="shared" si="10"/>
        <v>0.24635058619288086</v>
      </c>
      <c r="K74" s="48">
        <v>34.799999999999997</v>
      </c>
      <c r="L74" s="52" t="s">
        <v>12</v>
      </c>
    </row>
    <row r="75" spans="1:12" s="95" customFormat="1" ht="14.1" customHeight="1">
      <c r="A75" s="53">
        <v>4223</v>
      </c>
      <c r="B75" s="50">
        <v>291</v>
      </c>
      <c r="C75" s="33">
        <v>851</v>
      </c>
      <c r="D75" s="50">
        <f t="shared" si="4"/>
        <v>11</v>
      </c>
      <c r="E75" s="50">
        <f t="shared" si="5"/>
        <v>2025</v>
      </c>
      <c r="F75" s="51" t="s">
        <v>58</v>
      </c>
      <c r="G75" s="51" t="s">
        <v>58</v>
      </c>
      <c r="H75" s="51">
        <f>K75*($P$4/$P$5)</f>
        <v>0.40194611476099557</v>
      </c>
      <c r="I75" s="83">
        <f t="shared" si="9"/>
        <v>-4.0867448004574217E-2</v>
      </c>
      <c r="J75" s="83">
        <f t="shared" si="10"/>
        <v>0.36107866675642136</v>
      </c>
      <c r="K75" s="48">
        <v>64.5</v>
      </c>
      <c r="L75" s="54" t="s">
        <v>11</v>
      </c>
    </row>
    <row r="76" spans="1:12" s="95" customFormat="1" ht="14.1" customHeight="1">
      <c r="A76" s="52">
        <v>4223</v>
      </c>
      <c r="B76" s="50">
        <v>291</v>
      </c>
      <c r="C76" s="33">
        <v>861</v>
      </c>
      <c r="D76" s="50">
        <f t="shared" si="4"/>
        <v>11</v>
      </c>
      <c r="E76" s="50">
        <f t="shared" si="5"/>
        <v>2025</v>
      </c>
      <c r="F76" s="51">
        <v>4.5547000000000004</v>
      </c>
      <c r="G76" s="51">
        <v>5.1081000000000003</v>
      </c>
      <c r="H76" s="51">
        <f t="shared" si="7"/>
        <v>0.55339999999999989</v>
      </c>
      <c r="I76" s="83">
        <f t="shared" si="9"/>
        <v>-4.0867448004574217E-2</v>
      </c>
      <c r="J76" s="83">
        <f t="shared" si="10"/>
        <v>0.51253255199542569</v>
      </c>
      <c r="K76" s="48">
        <v>64.5</v>
      </c>
      <c r="L76" s="52" t="s">
        <v>12</v>
      </c>
    </row>
    <row r="77" spans="1:12" s="95" customFormat="1" ht="14.1" customHeight="1">
      <c r="A77" s="53">
        <v>4223</v>
      </c>
      <c r="B77" s="50">
        <v>291</v>
      </c>
      <c r="C77" s="33">
        <v>871</v>
      </c>
      <c r="D77" s="50">
        <f t="shared" si="4"/>
        <v>11</v>
      </c>
      <c r="E77" s="50">
        <f t="shared" si="5"/>
        <v>2025</v>
      </c>
      <c r="F77" s="51" t="s">
        <v>58</v>
      </c>
      <c r="G77" s="51" t="s">
        <v>58</v>
      </c>
      <c r="H77" s="51">
        <f>K77*($P$4/$P$5)</f>
        <v>0.21686395028965341</v>
      </c>
      <c r="I77" s="83">
        <f t="shared" si="9"/>
        <v>-2.2049413807119111E-2</v>
      </c>
      <c r="J77" s="83">
        <f t="shared" si="10"/>
        <v>0.1948145364825343</v>
      </c>
      <c r="K77" s="48">
        <v>34.799999999999997</v>
      </c>
      <c r="L77" s="54" t="s">
        <v>11</v>
      </c>
    </row>
    <row r="78" spans="1:12" s="95" customFormat="1" ht="14.1" customHeight="1">
      <c r="A78" s="52">
        <v>4223</v>
      </c>
      <c r="B78" s="50">
        <v>291</v>
      </c>
      <c r="C78" s="33">
        <v>881</v>
      </c>
      <c r="D78" s="50">
        <f t="shared" si="4"/>
        <v>11</v>
      </c>
      <c r="E78" s="50">
        <f t="shared" si="5"/>
        <v>2025</v>
      </c>
      <c r="F78" s="51" t="s">
        <v>58</v>
      </c>
      <c r="G78" s="51" t="s">
        <v>58</v>
      </c>
      <c r="H78" s="51">
        <f>K78*($P$4/$P$5)</f>
        <v>0.21686395028965341</v>
      </c>
      <c r="I78" s="83">
        <f t="shared" si="9"/>
        <v>-2.2049413807119111E-2</v>
      </c>
      <c r="J78" s="83">
        <f t="shared" si="10"/>
        <v>0.1948145364825343</v>
      </c>
      <c r="K78" s="48">
        <v>34.799999999999997</v>
      </c>
      <c r="L78" s="52" t="s">
        <v>11</v>
      </c>
    </row>
    <row r="79" spans="1:12" s="95" customFormat="1" ht="14.1" customHeight="1">
      <c r="A79" s="53">
        <v>4223</v>
      </c>
      <c r="B79" s="50">
        <v>291</v>
      </c>
      <c r="C79" s="33">
        <v>891</v>
      </c>
      <c r="D79" s="50">
        <f t="shared" si="4"/>
        <v>11</v>
      </c>
      <c r="E79" s="50">
        <f t="shared" si="5"/>
        <v>2025</v>
      </c>
      <c r="F79" s="51">
        <v>7.1974</v>
      </c>
      <c r="G79" s="51">
        <v>7.8974000000000002</v>
      </c>
      <c r="H79" s="51">
        <f t="shared" si="7"/>
        <v>0.70000000000000018</v>
      </c>
      <c r="I79" s="83">
        <f t="shared" si="9"/>
        <v>-4.0930808389077429E-2</v>
      </c>
      <c r="J79" s="83">
        <f t="shared" si="10"/>
        <v>0.6590691916109227</v>
      </c>
      <c r="K79" s="48">
        <v>64.599999999999994</v>
      </c>
      <c r="L79" s="54" t="s">
        <v>12</v>
      </c>
    </row>
    <row r="80" spans="1:12" s="95" customFormat="1" ht="14.1" customHeight="1">
      <c r="A80" s="52">
        <v>4223</v>
      </c>
      <c r="B80" s="50">
        <v>291</v>
      </c>
      <c r="C80" s="33">
        <v>901</v>
      </c>
      <c r="D80" s="50">
        <f t="shared" si="2"/>
        <v>11</v>
      </c>
      <c r="E80" s="50">
        <f t="shared" si="3"/>
        <v>2025</v>
      </c>
      <c r="F80" s="51" t="s">
        <v>58</v>
      </c>
      <c r="G80" s="51" t="s">
        <v>58</v>
      </c>
      <c r="H80" s="51">
        <f>K80*($P$4/$P$5)</f>
        <v>0.38885949707110268</v>
      </c>
      <c r="I80" s="83">
        <f t="shared" si="9"/>
        <v>-3.953687993000668E-2</v>
      </c>
      <c r="J80" s="83">
        <f t="shared" si="10"/>
        <v>0.34932261714109603</v>
      </c>
      <c r="K80" s="48">
        <v>62.4</v>
      </c>
      <c r="L80" s="52" t="s">
        <v>11</v>
      </c>
    </row>
    <row r="81" spans="1:12" s="95" customFormat="1" ht="14.1" customHeight="1">
      <c r="A81" s="53">
        <v>4223</v>
      </c>
      <c r="B81" s="50">
        <v>291</v>
      </c>
      <c r="C81" s="33">
        <v>931</v>
      </c>
      <c r="D81" s="50">
        <f t="shared" si="2"/>
        <v>11</v>
      </c>
      <c r="E81" s="50">
        <f t="shared" si="3"/>
        <v>2025</v>
      </c>
      <c r="F81" s="51" t="s">
        <v>58</v>
      </c>
      <c r="G81" s="51" t="s">
        <v>58</v>
      </c>
      <c r="H81" s="51">
        <f>K81*($P$4/$P$5)</f>
        <v>0.38823632480015541</v>
      </c>
      <c r="I81" s="83">
        <f t="shared" si="9"/>
        <v>-3.9473519545503467E-2</v>
      </c>
      <c r="J81" s="83">
        <f>H81+I81</f>
        <v>0.34876280525465192</v>
      </c>
      <c r="K81" s="48">
        <v>62.3</v>
      </c>
      <c r="L81" s="54" t="s">
        <v>11</v>
      </c>
    </row>
    <row r="82" spans="1:12" s="95" customFormat="1" ht="14.1" customHeight="1">
      <c r="A82" s="49">
        <v>4223</v>
      </c>
      <c r="B82" s="50">
        <v>291</v>
      </c>
      <c r="C82" s="33">
        <v>951</v>
      </c>
      <c r="D82" s="50">
        <f t="shared" si="2"/>
        <v>11</v>
      </c>
      <c r="E82" s="50">
        <f t="shared" si="3"/>
        <v>2025</v>
      </c>
      <c r="F82" s="51" t="s">
        <v>58</v>
      </c>
      <c r="G82" s="51" t="s">
        <v>58</v>
      </c>
      <c r="H82" s="51">
        <f>K82*($P$4/$P$5)</f>
        <v>0.21686395028965341</v>
      </c>
      <c r="I82" s="83">
        <f t="shared" si="9"/>
        <v>-2.2049413807119111E-2</v>
      </c>
      <c r="J82" s="83">
        <f t="shared" ref="J82:J102" si="11">H82+I82</f>
        <v>0.1948145364825343</v>
      </c>
      <c r="K82" s="48">
        <v>34.799999999999997</v>
      </c>
      <c r="L82" s="52" t="s">
        <v>11</v>
      </c>
    </row>
    <row r="83" spans="1:12" s="95" customFormat="1" ht="14.1" customHeight="1">
      <c r="A83" s="49">
        <v>4223</v>
      </c>
      <c r="B83" s="50">
        <v>291</v>
      </c>
      <c r="C83" s="33">
        <v>971</v>
      </c>
      <c r="D83" s="50">
        <f t="shared" si="2"/>
        <v>11</v>
      </c>
      <c r="E83" s="50">
        <f t="shared" si="3"/>
        <v>2025</v>
      </c>
      <c r="F83" s="51">
        <v>6.8212000000000002</v>
      </c>
      <c r="G83" s="51">
        <v>7.5338000000000003</v>
      </c>
      <c r="H83" s="51">
        <f t="shared" ref="H83" si="12">G83-F83</f>
        <v>0.71260000000000012</v>
      </c>
      <c r="I83" s="83">
        <f t="shared" si="9"/>
        <v>-4.0867448004574217E-2</v>
      </c>
      <c r="J83" s="83">
        <f t="shared" si="11"/>
        <v>0.67173255199542592</v>
      </c>
      <c r="K83" s="48">
        <v>64.5</v>
      </c>
      <c r="L83" s="52" t="s">
        <v>12</v>
      </c>
    </row>
    <row r="84" spans="1:12" s="95" customFormat="1" ht="14.1" customHeight="1">
      <c r="A84" s="49">
        <v>4223</v>
      </c>
      <c r="B84" s="50">
        <v>291</v>
      </c>
      <c r="C84" s="33">
        <v>981</v>
      </c>
      <c r="D84" s="50">
        <f t="shared" si="2"/>
        <v>11</v>
      </c>
      <c r="E84" s="50">
        <f t="shared" si="3"/>
        <v>2025</v>
      </c>
      <c r="F84" s="51" t="s">
        <v>58</v>
      </c>
      <c r="G84" s="51" t="s">
        <v>58</v>
      </c>
      <c r="H84" s="51">
        <f>K84*($P$4/$P$5)</f>
        <v>0.21686395028965341</v>
      </c>
      <c r="I84" s="83">
        <f t="shared" si="9"/>
        <v>-2.2049413807119111E-2</v>
      </c>
      <c r="J84" s="83">
        <f t="shared" si="11"/>
        <v>0.1948145364825343</v>
      </c>
      <c r="K84" s="48">
        <v>34.799999999999997</v>
      </c>
      <c r="L84" s="52" t="s">
        <v>11</v>
      </c>
    </row>
    <row r="85" spans="1:12" s="95" customFormat="1" ht="14.1" customHeight="1">
      <c r="A85" s="49">
        <v>4223</v>
      </c>
      <c r="B85" s="50">
        <v>291</v>
      </c>
      <c r="C85" s="33">
        <v>991</v>
      </c>
      <c r="D85" s="50">
        <f t="shared" si="2"/>
        <v>11</v>
      </c>
      <c r="E85" s="50">
        <f t="shared" si="3"/>
        <v>2025</v>
      </c>
      <c r="F85" s="51" t="s">
        <v>58</v>
      </c>
      <c r="G85" s="51" t="s">
        <v>58</v>
      </c>
      <c r="H85" s="51">
        <f>K85*($P$4/$P$5)</f>
        <v>0.21748712256060068</v>
      </c>
      <c r="I85" s="83">
        <f t="shared" si="9"/>
        <v>-2.2112774191622327E-2</v>
      </c>
      <c r="J85" s="83">
        <f t="shared" si="11"/>
        <v>0.19537434836897835</v>
      </c>
      <c r="K85" s="48">
        <v>34.9</v>
      </c>
      <c r="L85" s="52" t="s">
        <v>11</v>
      </c>
    </row>
    <row r="86" spans="1:12" s="95" customFormat="1" ht="14.1" customHeight="1">
      <c r="A86" s="49">
        <v>4223</v>
      </c>
      <c r="B86" s="50">
        <v>291</v>
      </c>
      <c r="C86" s="33">
        <v>1001</v>
      </c>
      <c r="D86" s="50">
        <f t="shared" si="2"/>
        <v>11</v>
      </c>
      <c r="E86" s="50">
        <f t="shared" si="3"/>
        <v>2025</v>
      </c>
      <c r="F86" s="51" t="s">
        <v>58</v>
      </c>
      <c r="G86" s="51" t="s">
        <v>58</v>
      </c>
      <c r="H86" s="51">
        <f>K86*($P$4/$P$5)</f>
        <v>0.40194611476099557</v>
      </c>
      <c r="I86" s="83">
        <f t="shared" si="9"/>
        <v>-4.0867448004574217E-2</v>
      </c>
      <c r="J86" s="83">
        <f t="shared" si="11"/>
        <v>0.36107866675642136</v>
      </c>
      <c r="K86" s="48">
        <v>64.5</v>
      </c>
      <c r="L86" s="52" t="s">
        <v>11</v>
      </c>
    </row>
    <row r="87" spans="1:12" s="95" customFormat="1" ht="14.1" customHeight="1">
      <c r="A87" s="49">
        <v>4223</v>
      </c>
      <c r="B87" s="50">
        <v>291</v>
      </c>
      <c r="C87" s="33">
        <v>1011</v>
      </c>
      <c r="D87" s="50">
        <f t="shared" si="2"/>
        <v>11</v>
      </c>
      <c r="E87" s="50">
        <f t="shared" si="3"/>
        <v>2025</v>
      </c>
      <c r="F87" s="51">
        <v>2.0838999999999999</v>
      </c>
      <c r="G87" s="51">
        <v>2.6617000000000002</v>
      </c>
      <c r="H87" s="51">
        <f t="shared" ref="H87:H103" si="13">G87-F87</f>
        <v>0.57780000000000031</v>
      </c>
      <c r="I87" s="83">
        <f t="shared" si="9"/>
        <v>-4.0867448004574217E-2</v>
      </c>
      <c r="J87" s="83">
        <f t="shared" si="11"/>
        <v>0.53693255199542611</v>
      </c>
      <c r="K87" s="48">
        <v>64.5</v>
      </c>
      <c r="L87" s="52" t="s">
        <v>12</v>
      </c>
    </row>
    <row r="88" spans="1:12" s="95" customFormat="1" ht="14.1" customHeight="1">
      <c r="A88" s="49">
        <v>4223</v>
      </c>
      <c r="B88" s="50">
        <v>291</v>
      </c>
      <c r="C88" s="33">
        <v>1021</v>
      </c>
      <c r="D88" s="50">
        <f t="shared" si="2"/>
        <v>11</v>
      </c>
      <c r="E88" s="50">
        <f t="shared" si="3"/>
        <v>2025</v>
      </c>
      <c r="F88" s="51" t="s">
        <v>58</v>
      </c>
      <c r="G88" s="51" t="s">
        <v>58</v>
      </c>
      <c r="H88" s="51">
        <f>K88*($P$4/$P$5)</f>
        <v>0.21748712256060068</v>
      </c>
      <c r="I88" s="83">
        <f t="shared" si="9"/>
        <v>-2.2112774191622327E-2</v>
      </c>
      <c r="J88" s="83">
        <f t="shared" si="11"/>
        <v>0.19537434836897835</v>
      </c>
      <c r="K88" s="48">
        <v>34.9</v>
      </c>
      <c r="L88" s="52" t="s">
        <v>11</v>
      </c>
    </row>
    <row r="89" spans="1:12" s="95" customFormat="1" ht="14.1" customHeight="1">
      <c r="A89" s="49">
        <v>4223</v>
      </c>
      <c r="B89" s="50">
        <v>291</v>
      </c>
      <c r="C89" s="33">
        <v>1031</v>
      </c>
      <c r="D89" s="50">
        <f t="shared" si="2"/>
        <v>11</v>
      </c>
      <c r="E89" s="50">
        <f t="shared" si="3"/>
        <v>2025</v>
      </c>
      <c r="F89" s="51" t="s">
        <v>58</v>
      </c>
      <c r="G89" s="51" t="s">
        <v>58</v>
      </c>
      <c r="H89" s="51">
        <f>K89*($P$4/$P$5)</f>
        <v>0.21748712256060068</v>
      </c>
      <c r="I89" s="83">
        <f t="shared" si="9"/>
        <v>-2.2112774191622327E-2</v>
      </c>
      <c r="J89" s="83">
        <f t="shared" si="11"/>
        <v>0.19537434836897835</v>
      </c>
      <c r="K89" s="48">
        <v>34.9</v>
      </c>
      <c r="L89" s="52" t="s">
        <v>11</v>
      </c>
    </row>
    <row r="90" spans="1:12" s="95" customFormat="1" ht="14.1" customHeight="1">
      <c r="A90" s="49">
        <v>4223</v>
      </c>
      <c r="B90" s="50">
        <v>291</v>
      </c>
      <c r="C90" s="33">
        <v>1041</v>
      </c>
      <c r="D90" s="50">
        <f t="shared" si="2"/>
        <v>11</v>
      </c>
      <c r="E90" s="50">
        <f t="shared" si="3"/>
        <v>2025</v>
      </c>
      <c r="F90" s="51">
        <v>4.6679000000000004</v>
      </c>
      <c r="G90" s="51">
        <v>4.6679000000000004</v>
      </c>
      <c r="H90" s="51">
        <f t="shared" si="13"/>
        <v>0</v>
      </c>
      <c r="I90" s="83">
        <v>0</v>
      </c>
      <c r="J90" s="83">
        <f t="shared" si="11"/>
        <v>0</v>
      </c>
      <c r="K90" s="48">
        <v>64.599999999999994</v>
      </c>
      <c r="L90" s="52" t="s">
        <v>12</v>
      </c>
    </row>
    <row r="91" spans="1:12" s="95" customFormat="1" ht="14.1" customHeight="1">
      <c r="A91" s="49">
        <v>4223</v>
      </c>
      <c r="B91" s="50">
        <v>291</v>
      </c>
      <c r="C91" s="33">
        <v>1051</v>
      </c>
      <c r="D91" s="50">
        <f t="shared" si="2"/>
        <v>11</v>
      </c>
      <c r="E91" s="50">
        <f t="shared" si="3"/>
        <v>2025</v>
      </c>
      <c r="F91" s="51" t="s">
        <v>58</v>
      </c>
      <c r="G91" s="51" t="s">
        <v>58</v>
      </c>
      <c r="H91" s="51">
        <f>K91*($P$4/$P$5)</f>
        <v>0.40194611476099557</v>
      </c>
      <c r="I91" s="83">
        <f t="shared" si="9"/>
        <v>-4.0867448004574217E-2</v>
      </c>
      <c r="J91" s="83">
        <f t="shared" si="11"/>
        <v>0.36107866675642136</v>
      </c>
      <c r="K91" s="48">
        <v>64.5</v>
      </c>
      <c r="L91" s="52" t="s">
        <v>11</v>
      </c>
    </row>
    <row r="92" spans="1:12" s="95" customFormat="1" ht="14.1" customHeight="1">
      <c r="A92" s="49">
        <v>4223</v>
      </c>
      <c r="B92" s="50">
        <v>291</v>
      </c>
      <c r="C92" s="33">
        <v>1061</v>
      </c>
      <c r="D92" s="50">
        <f t="shared" si="2"/>
        <v>11</v>
      </c>
      <c r="E92" s="50">
        <f t="shared" si="3"/>
        <v>2025</v>
      </c>
      <c r="F92" s="51" t="s">
        <v>58</v>
      </c>
      <c r="G92" s="51" t="s">
        <v>58</v>
      </c>
      <c r="H92" s="51">
        <f>K92*($P$4/$P$5)</f>
        <v>0.21686395028965341</v>
      </c>
      <c r="I92" s="83">
        <f t="shared" si="9"/>
        <v>-2.2049413807119111E-2</v>
      </c>
      <c r="J92" s="83">
        <f t="shared" si="11"/>
        <v>0.1948145364825343</v>
      </c>
      <c r="K92" s="48">
        <v>34.799999999999997</v>
      </c>
      <c r="L92" s="52" t="s">
        <v>11</v>
      </c>
    </row>
    <row r="93" spans="1:12" s="95" customFormat="1" ht="14.1" customHeight="1">
      <c r="A93" s="49">
        <v>4223</v>
      </c>
      <c r="B93" s="50">
        <v>291</v>
      </c>
      <c r="C93" s="33">
        <v>1071</v>
      </c>
      <c r="D93" s="50">
        <f t="shared" si="2"/>
        <v>11</v>
      </c>
      <c r="E93" s="50">
        <f t="shared" si="3"/>
        <v>2025</v>
      </c>
      <c r="F93" s="51" t="s">
        <v>58</v>
      </c>
      <c r="G93" s="51" t="s">
        <v>58</v>
      </c>
      <c r="H93" s="51">
        <f>K93*($P$4/$P$5)</f>
        <v>0.21686395028965341</v>
      </c>
      <c r="I93" s="83">
        <f t="shared" si="9"/>
        <v>-2.2049413807119111E-2</v>
      </c>
      <c r="J93" s="83">
        <f t="shared" si="11"/>
        <v>0.1948145364825343</v>
      </c>
      <c r="K93" s="48">
        <v>34.799999999999997</v>
      </c>
      <c r="L93" s="52" t="s">
        <v>11</v>
      </c>
    </row>
    <row r="94" spans="1:12" s="95" customFormat="1" ht="14.1" customHeight="1">
      <c r="A94" s="49">
        <v>4223</v>
      </c>
      <c r="B94" s="50">
        <v>291</v>
      </c>
      <c r="C94" s="33">
        <v>1081</v>
      </c>
      <c r="D94" s="50">
        <f t="shared" si="2"/>
        <v>11</v>
      </c>
      <c r="E94" s="50">
        <f t="shared" si="3"/>
        <v>2025</v>
      </c>
      <c r="F94" s="51" t="s">
        <v>58</v>
      </c>
      <c r="G94" s="51" t="s">
        <v>58</v>
      </c>
      <c r="H94" s="51">
        <f>K94*($P$4/$P$5)</f>
        <v>0.40256928703194278</v>
      </c>
      <c r="I94" s="83">
        <f t="shared" si="9"/>
        <v>-4.0930808389077429E-2</v>
      </c>
      <c r="J94" s="83">
        <f t="shared" si="11"/>
        <v>0.36163847864286536</v>
      </c>
      <c r="K94" s="48">
        <v>64.599999999999994</v>
      </c>
      <c r="L94" s="52" t="s">
        <v>11</v>
      </c>
    </row>
    <row r="95" spans="1:12" s="95" customFormat="1" ht="14.1" customHeight="1">
      <c r="A95" s="49">
        <v>4223</v>
      </c>
      <c r="B95" s="50">
        <v>291</v>
      </c>
      <c r="C95" s="33">
        <v>1091</v>
      </c>
      <c r="D95" s="50">
        <f t="shared" si="2"/>
        <v>11</v>
      </c>
      <c r="E95" s="50">
        <f t="shared" si="3"/>
        <v>2025</v>
      </c>
      <c r="F95" s="51" t="s">
        <v>58</v>
      </c>
      <c r="G95" s="51" t="s">
        <v>58</v>
      </c>
      <c r="H95" s="51">
        <f>K95*($P$4/$P$5)</f>
        <v>0.40194611476099557</v>
      </c>
      <c r="I95" s="83">
        <f t="shared" si="9"/>
        <v>-4.0867448004574217E-2</v>
      </c>
      <c r="J95" s="83">
        <f t="shared" si="11"/>
        <v>0.36107866675642136</v>
      </c>
      <c r="K95" s="48">
        <v>64.5</v>
      </c>
      <c r="L95" s="52" t="s">
        <v>11</v>
      </c>
    </row>
    <row r="96" spans="1:12" s="95" customFormat="1" ht="14.1" customHeight="1">
      <c r="A96" s="49">
        <v>4223</v>
      </c>
      <c r="B96" s="50">
        <v>291</v>
      </c>
      <c r="C96" s="33">
        <v>1101</v>
      </c>
      <c r="D96" s="50">
        <f t="shared" si="2"/>
        <v>11</v>
      </c>
      <c r="E96" s="50">
        <f t="shared" si="3"/>
        <v>2025</v>
      </c>
      <c r="F96" s="51">
        <v>0.80969999999999998</v>
      </c>
      <c r="G96" s="51">
        <v>0.83289999999999997</v>
      </c>
      <c r="H96" s="51">
        <f t="shared" si="13"/>
        <v>2.3199999999999998E-2</v>
      </c>
      <c r="I96" s="83">
        <f t="shared" si="9"/>
        <v>-2.2112774191622327E-2</v>
      </c>
      <c r="J96" s="83">
        <f t="shared" si="11"/>
        <v>1.087225808377671E-3</v>
      </c>
      <c r="K96" s="48">
        <v>34.9</v>
      </c>
      <c r="L96" s="52" t="s">
        <v>12</v>
      </c>
    </row>
    <row r="97" spans="1:12" s="95" customFormat="1" ht="14.1" customHeight="1">
      <c r="A97" s="49">
        <v>4223</v>
      </c>
      <c r="B97" s="50">
        <v>291</v>
      </c>
      <c r="C97" s="33">
        <v>1111</v>
      </c>
      <c r="D97" s="50">
        <f t="shared" si="2"/>
        <v>11</v>
      </c>
      <c r="E97" s="50">
        <f t="shared" si="3"/>
        <v>2025</v>
      </c>
      <c r="F97" s="51" t="s">
        <v>58</v>
      </c>
      <c r="G97" s="51" t="s">
        <v>58</v>
      </c>
      <c r="H97" s="51">
        <f>K97*($P$4/$P$5)</f>
        <v>0.21686395028965341</v>
      </c>
      <c r="I97" s="83">
        <f t="shared" si="9"/>
        <v>-2.2049413807119111E-2</v>
      </c>
      <c r="J97" s="83">
        <f t="shared" si="11"/>
        <v>0.1948145364825343</v>
      </c>
      <c r="K97" s="48">
        <v>34.799999999999997</v>
      </c>
      <c r="L97" s="52" t="s">
        <v>11</v>
      </c>
    </row>
    <row r="98" spans="1:12" s="95" customFormat="1" ht="14.1" customHeight="1">
      <c r="A98" s="49">
        <v>4223</v>
      </c>
      <c r="B98" s="50">
        <v>291</v>
      </c>
      <c r="C98" s="33">
        <v>1121</v>
      </c>
      <c r="D98" s="50">
        <f t="shared" si="2"/>
        <v>11</v>
      </c>
      <c r="E98" s="50">
        <f t="shared" si="3"/>
        <v>2025</v>
      </c>
      <c r="F98" s="51">
        <v>1.4323999999999999</v>
      </c>
      <c r="G98" s="51">
        <v>1.4323999999999999</v>
      </c>
      <c r="H98" s="51">
        <f>G98-F98</f>
        <v>0</v>
      </c>
      <c r="I98" s="83">
        <v>0</v>
      </c>
      <c r="J98" s="83">
        <f t="shared" si="11"/>
        <v>0</v>
      </c>
      <c r="K98" s="48">
        <v>64.599999999999994</v>
      </c>
      <c r="L98" s="52" t="s">
        <v>12</v>
      </c>
    </row>
    <row r="99" spans="1:12" s="95" customFormat="1" ht="14.1" customHeight="1">
      <c r="A99" s="49">
        <v>4223</v>
      </c>
      <c r="B99" s="50">
        <v>291</v>
      </c>
      <c r="C99" s="33">
        <v>1131</v>
      </c>
      <c r="D99" s="50">
        <f t="shared" si="2"/>
        <v>11</v>
      </c>
      <c r="E99" s="50">
        <f t="shared" si="3"/>
        <v>2025</v>
      </c>
      <c r="F99" s="51" t="s">
        <v>58</v>
      </c>
      <c r="G99" s="51" t="s">
        <v>58</v>
      </c>
      <c r="H99" s="51">
        <f>K99*($P$4/$P$5)</f>
        <v>0.40194611476099557</v>
      </c>
      <c r="I99" s="83">
        <f t="shared" si="9"/>
        <v>-4.0867448004574217E-2</v>
      </c>
      <c r="J99" s="83">
        <f t="shared" si="11"/>
        <v>0.36107866675642136</v>
      </c>
      <c r="K99" s="48">
        <v>64.5</v>
      </c>
      <c r="L99" s="52" t="s">
        <v>11</v>
      </c>
    </row>
    <row r="100" spans="1:12" s="95" customFormat="1" ht="14.1" customHeight="1">
      <c r="A100" s="49">
        <v>4223</v>
      </c>
      <c r="B100" s="50">
        <v>291</v>
      </c>
      <c r="C100" s="33">
        <v>1141</v>
      </c>
      <c r="D100" s="50">
        <f t="shared" si="2"/>
        <v>11</v>
      </c>
      <c r="E100" s="50">
        <f t="shared" si="3"/>
        <v>2025</v>
      </c>
      <c r="F100" s="51" t="s">
        <v>58</v>
      </c>
      <c r="G100" s="51" t="s">
        <v>58</v>
      </c>
      <c r="H100" s="51">
        <f>K100*($P$4/$P$5)</f>
        <v>0.21686395028965341</v>
      </c>
      <c r="I100" s="83">
        <f t="shared" ref="I100:I132" si="14">K100*($N$136-$N$138)/$N$139</f>
        <v>-2.2049413807119111E-2</v>
      </c>
      <c r="J100" s="83">
        <f t="shared" si="11"/>
        <v>0.1948145364825343</v>
      </c>
      <c r="K100" s="48">
        <v>34.799999999999997</v>
      </c>
      <c r="L100" s="52" t="s">
        <v>11</v>
      </c>
    </row>
    <row r="101" spans="1:12" s="95" customFormat="1" ht="14.1" customHeight="1">
      <c r="A101" s="49">
        <v>4223</v>
      </c>
      <c r="B101" s="50">
        <v>291</v>
      </c>
      <c r="C101" s="33">
        <v>1151</v>
      </c>
      <c r="D101" s="50">
        <f t="shared" si="2"/>
        <v>11</v>
      </c>
      <c r="E101" s="50">
        <f t="shared" si="3"/>
        <v>2025</v>
      </c>
      <c r="F101" s="51" t="s">
        <v>58</v>
      </c>
      <c r="G101" s="51" t="s">
        <v>58</v>
      </c>
      <c r="H101" s="51">
        <f>K101*($P$4/$P$5)</f>
        <v>0.21686395028965341</v>
      </c>
      <c r="I101" s="83">
        <f t="shared" si="14"/>
        <v>-2.2049413807119111E-2</v>
      </c>
      <c r="J101" s="83">
        <f t="shared" si="11"/>
        <v>0.1948145364825343</v>
      </c>
      <c r="K101" s="48">
        <v>34.799999999999997</v>
      </c>
      <c r="L101" s="52" t="s">
        <v>11</v>
      </c>
    </row>
    <row r="102" spans="1:12" s="95" customFormat="1" ht="14.1" customHeight="1">
      <c r="A102" s="49">
        <v>4223</v>
      </c>
      <c r="B102" s="50">
        <v>291</v>
      </c>
      <c r="C102" s="33">
        <v>1161</v>
      </c>
      <c r="D102" s="50">
        <f t="shared" si="2"/>
        <v>11</v>
      </c>
      <c r="E102" s="50">
        <f t="shared" si="3"/>
        <v>2025</v>
      </c>
      <c r="F102" s="51">
        <v>2.3978999999999999</v>
      </c>
      <c r="G102" s="51">
        <v>3.0430000000000001</v>
      </c>
      <c r="H102" s="51">
        <f t="shared" si="13"/>
        <v>0.64510000000000023</v>
      </c>
      <c r="I102" s="83">
        <f t="shared" si="14"/>
        <v>-4.0804087620071004E-2</v>
      </c>
      <c r="J102" s="83">
        <f t="shared" si="11"/>
        <v>0.60429591237992919</v>
      </c>
      <c r="K102" s="48">
        <v>64.400000000000006</v>
      </c>
      <c r="L102" s="52" t="s">
        <v>12</v>
      </c>
    </row>
    <row r="103" spans="1:12" s="95" customFormat="1" ht="14.1" customHeight="1">
      <c r="A103" s="49">
        <v>4223</v>
      </c>
      <c r="B103" s="50">
        <v>291</v>
      </c>
      <c r="C103" s="33">
        <v>1171</v>
      </c>
      <c r="D103" s="50">
        <f t="shared" si="2"/>
        <v>11</v>
      </c>
      <c r="E103" s="50">
        <f t="shared" si="3"/>
        <v>2025</v>
      </c>
      <c r="F103" s="51">
        <v>6.1759000000000004</v>
      </c>
      <c r="G103" s="51">
        <v>6.8692000000000002</v>
      </c>
      <c r="H103" s="51">
        <f t="shared" si="13"/>
        <v>0.69329999999999981</v>
      </c>
      <c r="I103" s="83">
        <f t="shared" si="14"/>
        <v>-4.0994168773580648E-2</v>
      </c>
      <c r="J103" s="83">
        <f>H103+I103</f>
        <v>0.65230583122641916</v>
      </c>
      <c r="K103" s="48">
        <v>64.7</v>
      </c>
      <c r="L103" s="52" t="s">
        <v>12</v>
      </c>
    </row>
    <row r="104" spans="1:12" s="95" customFormat="1" ht="14.1" customHeight="1">
      <c r="A104" s="49">
        <v>4223</v>
      </c>
      <c r="B104" s="50">
        <v>291</v>
      </c>
      <c r="C104" s="33">
        <v>1181</v>
      </c>
      <c r="D104" s="50">
        <f t="shared" si="2"/>
        <v>11</v>
      </c>
      <c r="E104" s="50">
        <f t="shared" si="3"/>
        <v>2025</v>
      </c>
      <c r="F104" s="51" t="s">
        <v>58</v>
      </c>
      <c r="G104" s="51" t="s">
        <v>58</v>
      </c>
      <c r="H104" s="51">
        <f>K104*($P$4/$P$5)</f>
        <v>0.21686395028965341</v>
      </c>
      <c r="I104" s="83">
        <f t="shared" si="14"/>
        <v>-2.2049413807119111E-2</v>
      </c>
      <c r="J104" s="83">
        <f t="shared" ref="J104:J121" si="15">H104+I104</f>
        <v>0.1948145364825343</v>
      </c>
      <c r="K104" s="48">
        <v>34.799999999999997</v>
      </c>
      <c r="L104" s="52" t="s">
        <v>11</v>
      </c>
    </row>
    <row r="105" spans="1:12" s="95" customFormat="1" ht="14.1" customHeight="1">
      <c r="A105" s="49">
        <v>4223</v>
      </c>
      <c r="B105" s="50">
        <v>291</v>
      </c>
      <c r="C105" s="33">
        <v>1191</v>
      </c>
      <c r="D105" s="50">
        <f t="shared" si="2"/>
        <v>11</v>
      </c>
      <c r="E105" s="50">
        <f t="shared" si="3"/>
        <v>2025</v>
      </c>
      <c r="F105" s="51">
        <v>2.2496999999999998</v>
      </c>
      <c r="G105" s="51">
        <v>2.4952999999999999</v>
      </c>
      <c r="H105" s="51">
        <f t="shared" ref="H105:H112" si="16">G105-F105</f>
        <v>0.24560000000000004</v>
      </c>
      <c r="I105" s="83">
        <f t="shared" si="14"/>
        <v>-2.2049413807119111E-2</v>
      </c>
      <c r="J105" s="83">
        <f t="shared" si="15"/>
        <v>0.22355058619288093</v>
      </c>
      <c r="K105" s="48">
        <v>34.799999999999997</v>
      </c>
      <c r="L105" s="52" t="s">
        <v>12</v>
      </c>
    </row>
    <row r="106" spans="1:12" s="95" customFormat="1" ht="14.1" customHeight="1">
      <c r="A106" s="49">
        <v>4223</v>
      </c>
      <c r="B106" s="50">
        <v>291</v>
      </c>
      <c r="C106" s="33">
        <v>1201</v>
      </c>
      <c r="D106" s="50">
        <f t="shared" si="2"/>
        <v>11</v>
      </c>
      <c r="E106" s="50">
        <f t="shared" si="3"/>
        <v>2025</v>
      </c>
      <c r="F106" s="51" t="s">
        <v>58</v>
      </c>
      <c r="G106" s="51" t="s">
        <v>58</v>
      </c>
      <c r="H106" s="51">
        <f>K106*($P$4/$P$5)</f>
        <v>0.4013229424900483</v>
      </c>
      <c r="I106" s="83">
        <f t="shared" si="14"/>
        <v>-4.0804087620071004E-2</v>
      </c>
      <c r="J106" s="83">
        <f t="shared" si="15"/>
        <v>0.36051885486997731</v>
      </c>
      <c r="K106" s="48">
        <v>64.400000000000006</v>
      </c>
      <c r="L106" s="52" t="s">
        <v>11</v>
      </c>
    </row>
    <row r="107" spans="1:12" s="95" customFormat="1" ht="14.1" customHeight="1">
      <c r="A107" s="49">
        <v>4223</v>
      </c>
      <c r="B107" s="50">
        <v>291</v>
      </c>
      <c r="C107" s="33">
        <v>1211</v>
      </c>
      <c r="D107" s="50">
        <f t="shared" si="2"/>
        <v>11</v>
      </c>
      <c r="E107" s="50">
        <f t="shared" si="3"/>
        <v>2025</v>
      </c>
      <c r="F107" s="51">
        <v>3.9782000000000002</v>
      </c>
      <c r="G107" s="51">
        <v>4.2888999999999999</v>
      </c>
      <c r="H107" s="51">
        <f t="shared" si="16"/>
        <v>0.31069999999999975</v>
      </c>
      <c r="I107" s="83">
        <f t="shared" si="14"/>
        <v>-4.0994168773580648E-2</v>
      </c>
      <c r="J107" s="83">
        <f t="shared" si="15"/>
        <v>0.26970583122641911</v>
      </c>
      <c r="K107" s="48">
        <v>64.7</v>
      </c>
      <c r="L107" s="52" t="s">
        <v>12</v>
      </c>
    </row>
    <row r="108" spans="1:12" s="95" customFormat="1" ht="14.1" customHeight="1">
      <c r="A108" s="49">
        <v>4223</v>
      </c>
      <c r="B108" s="50">
        <v>291</v>
      </c>
      <c r="C108" s="33">
        <v>1221</v>
      </c>
      <c r="D108" s="50">
        <f t="shared" si="2"/>
        <v>11</v>
      </c>
      <c r="E108" s="50">
        <f t="shared" si="3"/>
        <v>2025</v>
      </c>
      <c r="F108" s="51" t="s">
        <v>58</v>
      </c>
      <c r="G108" s="51" t="s">
        <v>58</v>
      </c>
      <c r="H108" s="51">
        <f>K108*($P$4/$P$5)</f>
        <v>0.21686395028965341</v>
      </c>
      <c r="I108" s="83">
        <f t="shared" si="14"/>
        <v>-2.2049413807119111E-2</v>
      </c>
      <c r="J108" s="83">
        <f t="shared" si="15"/>
        <v>0.1948145364825343</v>
      </c>
      <c r="K108" s="48">
        <v>34.799999999999997</v>
      </c>
      <c r="L108" s="52" t="s">
        <v>11</v>
      </c>
    </row>
    <row r="109" spans="1:12" s="95" customFormat="1" ht="14.1" customHeight="1">
      <c r="A109" s="49">
        <v>4223</v>
      </c>
      <c r="B109" s="50">
        <v>291</v>
      </c>
      <c r="C109" s="33">
        <v>1231</v>
      </c>
      <c r="D109" s="50">
        <f t="shared" si="2"/>
        <v>11</v>
      </c>
      <c r="E109" s="50">
        <f t="shared" si="3"/>
        <v>2025</v>
      </c>
      <c r="F109" s="51">
        <v>2.4763000000000002</v>
      </c>
      <c r="G109" s="51">
        <v>2.4927000000000001</v>
      </c>
      <c r="H109" s="51">
        <f t="shared" si="16"/>
        <v>1.639999999999997E-2</v>
      </c>
      <c r="I109" s="83">
        <v>0</v>
      </c>
      <c r="J109" s="83">
        <f t="shared" si="15"/>
        <v>1.639999999999997E-2</v>
      </c>
      <c r="K109" s="48">
        <v>34.799999999999997</v>
      </c>
      <c r="L109" s="52" t="s">
        <v>12</v>
      </c>
    </row>
    <row r="110" spans="1:12" s="95" customFormat="1" ht="14.1" customHeight="1">
      <c r="A110" s="49">
        <v>4223</v>
      </c>
      <c r="B110" s="50">
        <v>291</v>
      </c>
      <c r="C110" s="33">
        <v>1241</v>
      </c>
      <c r="D110" s="50">
        <f t="shared" si="2"/>
        <v>11</v>
      </c>
      <c r="E110" s="50">
        <f t="shared" si="3"/>
        <v>2025</v>
      </c>
      <c r="F110" s="51" t="s">
        <v>58</v>
      </c>
      <c r="G110" s="51" t="s">
        <v>58</v>
      </c>
      <c r="H110" s="51">
        <f>K110*($P$4/$P$5)</f>
        <v>0.40319245930289016</v>
      </c>
      <c r="I110" s="83">
        <f t="shared" si="14"/>
        <v>-4.0994168773580648E-2</v>
      </c>
      <c r="J110" s="83">
        <f>H110+I110</f>
        <v>0.36219829052930952</v>
      </c>
      <c r="K110" s="48">
        <v>64.7</v>
      </c>
      <c r="L110" s="52" t="s">
        <v>11</v>
      </c>
    </row>
    <row r="111" spans="1:12" s="95" customFormat="1" ht="14.1" customHeight="1">
      <c r="A111" s="49">
        <v>4223</v>
      </c>
      <c r="B111" s="50">
        <v>291</v>
      </c>
      <c r="C111" s="33">
        <v>1251</v>
      </c>
      <c r="D111" s="50">
        <f t="shared" si="2"/>
        <v>11</v>
      </c>
      <c r="E111" s="50">
        <f t="shared" si="3"/>
        <v>2025</v>
      </c>
      <c r="F111" s="51" t="s">
        <v>58</v>
      </c>
      <c r="G111" s="51" t="s">
        <v>58</v>
      </c>
      <c r="H111" s="51">
        <f>K111*($P$4/$P$5)</f>
        <v>0.38823632480015541</v>
      </c>
      <c r="I111" s="83">
        <f t="shared" si="14"/>
        <v>-3.9473519545503467E-2</v>
      </c>
      <c r="J111" s="83">
        <f t="shared" si="15"/>
        <v>0.34876280525465192</v>
      </c>
      <c r="K111" s="48">
        <v>62.3</v>
      </c>
      <c r="L111" s="52" t="s">
        <v>11</v>
      </c>
    </row>
    <row r="112" spans="1:12" s="95" customFormat="1" ht="14.1" customHeight="1">
      <c r="A112" s="49">
        <v>4223</v>
      </c>
      <c r="B112" s="50">
        <v>291</v>
      </c>
      <c r="C112" s="33">
        <v>1281</v>
      </c>
      <c r="D112" s="50">
        <f t="shared" si="2"/>
        <v>11</v>
      </c>
      <c r="E112" s="50">
        <f t="shared" si="3"/>
        <v>2025</v>
      </c>
      <c r="F112" s="51">
        <v>4.7348999999999997</v>
      </c>
      <c r="G112" s="51">
        <v>5.4748000000000001</v>
      </c>
      <c r="H112" s="51">
        <f t="shared" si="16"/>
        <v>0.73990000000000045</v>
      </c>
      <c r="I112" s="83">
        <f t="shared" si="14"/>
        <v>-3.9410159161000255E-2</v>
      </c>
      <c r="J112" s="83">
        <f t="shared" si="15"/>
        <v>0.70048984083900023</v>
      </c>
      <c r="K112" s="48">
        <v>62.2</v>
      </c>
      <c r="L112" s="52" t="s">
        <v>12</v>
      </c>
    </row>
    <row r="113" spans="1:12" s="95" customFormat="1" ht="14.1" customHeight="1">
      <c r="A113" s="49">
        <v>4223</v>
      </c>
      <c r="B113" s="50">
        <v>291</v>
      </c>
      <c r="C113" s="33" t="s">
        <v>13</v>
      </c>
      <c r="D113" s="50">
        <f t="shared" si="2"/>
        <v>11</v>
      </c>
      <c r="E113" s="50">
        <f t="shared" si="3"/>
        <v>2025</v>
      </c>
      <c r="F113" s="51" t="s">
        <v>58</v>
      </c>
      <c r="G113" s="51" t="s">
        <v>58</v>
      </c>
      <c r="H113" s="51">
        <f>K113*($P$4/$P$5)</f>
        <v>0.33713619858247845</v>
      </c>
      <c r="I113" s="83">
        <f t="shared" si="14"/>
        <v>-3.4277968016239772E-2</v>
      </c>
      <c r="J113" s="83">
        <f t="shared" si="15"/>
        <v>0.30285823056623867</v>
      </c>
      <c r="K113" s="46">
        <v>54.1</v>
      </c>
      <c r="L113" s="52" t="s">
        <v>11</v>
      </c>
    </row>
    <row r="114" spans="1:12" s="95" customFormat="1" ht="14.1" customHeight="1">
      <c r="A114" s="49">
        <v>4223</v>
      </c>
      <c r="B114" s="50">
        <v>291</v>
      </c>
      <c r="C114" s="33" t="s">
        <v>21</v>
      </c>
      <c r="D114" s="50">
        <f t="shared" si="2"/>
        <v>11</v>
      </c>
      <c r="E114" s="50">
        <f t="shared" si="3"/>
        <v>2025</v>
      </c>
      <c r="F114" s="51" t="s">
        <v>58</v>
      </c>
      <c r="G114" s="51" t="s">
        <v>58</v>
      </c>
      <c r="H114" s="51">
        <f t="shared" ref="H114:H130" si="17">K114*($P$4/$P$5)</f>
        <v>0.55960869931065738</v>
      </c>
      <c r="I114" s="83">
        <f t="shared" si="14"/>
        <v>-5.6897625283887823E-2</v>
      </c>
      <c r="J114" s="83">
        <f t="shared" si="15"/>
        <v>0.50271107402676951</v>
      </c>
      <c r="K114" s="48">
        <v>89.8</v>
      </c>
      <c r="L114" s="52" t="s">
        <v>11</v>
      </c>
    </row>
    <row r="115" spans="1:12" s="95" customFormat="1" ht="14.1" customHeight="1">
      <c r="A115" s="49">
        <v>4223</v>
      </c>
      <c r="B115" s="50">
        <v>291</v>
      </c>
      <c r="C115" s="33" t="s">
        <v>22</v>
      </c>
      <c r="D115" s="50">
        <f t="shared" si="2"/>
        <v>11</v>
      </c>
      <c r="E115" s="50">
        <f t="shared" si="3"/>
        <v>2025</v>
      </c>
      <c r="F115" s="51" t="s">
        <v>58</v>
      </c>
      <c r="G115" s="51" t="s">
        <v>58</v>
      </c>
      <c r="H115" s="51">
        <f t="shared" si="17"/>
        <v>0.56646359429107751</v>
      </c>
      <c r="I115" s="83">
        <f t="shared" si="14"/>
        <v>-5.7594589513423208E-2</v>
      </c>
      <c r="J115" s="83">
        <f t="shared" si="15"/>
        <v>0.50886900477765429</v>
      </c>
      <c r="K115" s="48">
        <v>90.9</v>
      </c>
      <c r="L115" s="52" t="s">
        <v>11</v>
      </c>
    </row>
    <row r="116" spans="1:12" s="95" customFormat="1" ht="14.1" customHeight="1">
      <c r="A116" s="49">
        <v>4223</v>
      </c>
      <c r="B116" s="50">
        <v>291</v>
      </c>
      <c r="C116" s="33" t="s">
        <v>24</v>
      </c>
      <c r="D116" s="50">
        <f t="shared" si="2"/>
        <v>11</v>
      </c>
      <c r="E116" s="50">
        <f t="shared" si="3"/>
        <v>2025</v>
      </c>
      <c r="F116" s="51" t="s">
        <v>58</v>
      </c>
      <c r="G116" s="51" t="s">
        <v>58</v>
      </c>
      <c r="H116" s="51">
        <f t="shared" si="17"/>
        <v>0.40256928703194278</v>
      </c>
      <c r="I116" s="83">
        <f t="shared" si="14"/>
        <v>-4.0930808389077429E-2</v>
      </c>
      <c r="J116" s="83">
        <f t="shared" si="15"/>
        <v>0.36163847864286536</v>
      </c>
      <c r="K116" s="46">
        <v>64.599999999999994</v>
      </c>
      <c r="L116" s="52" t="s">
        <v>11</v>
      </c>
    </row>
    <row r="117" spans="1:12" s="95" customFormat="1" ht="14.1" customHeight="1">
      <c r="A117" s="49">
        <v>4223</v>
      </c>
      <c r="B117" s="50">
        <v>291</v>
      </c>
      <c r="C117" s="33" t="s">
        <v>25</v>
      </c>
      <c r="D117" s="50">
        <f t="shared" si="2"/>
        <v>11</v>
      </c>
      <c r="E117" s="50">
        <f t="shared" si="3"/>
        <v>2025</v>
      </c>
      <c r="F117" s="51" t="s">
        <v>58</v>
      </c>
      <c r="G117" s="51" t="s">
        <v>58</v>
      </c>
      <c r="H117" s="51">
        <f t="shared" si="17"/>
        <v>0.25300794200459564</v>
      </c>
      <c r="I117" s="83">
        <f t="shared" si="14"/>
        <v>-2.5724316108305632E-2</v>
      </c>
      <c r="J117" s="83">
        <f t="shared" si="15"/>
        <v>0.22728362589629</v>
      </c>
      <c r="K117" s="46">
        <v>40.6</v>
      </c>
      <c r="L117" s="52" t="s">
        <v>11</v>
      </c>
    </row>
    <row r="118" spans="1:12" s="95" customFormat="1" ht="14.1" customHeight="1">
      <c r="A118" s="49">
        <v>4223</v>
      </c>
      <c r="B118" s="50">
        <v>291</v>
      </c>
      <c r="C118" s="33" t="s">
        <v>26</v>
      </c>
      <c r="D118" s="50">
        <f t="shared" si="2"/>
        <v>11</v>
      </c>
      <c r="E118" s="50">
        <f t="shared" si="3"/>
        <v>2025</v>
      </c>
      <c r="F118" s="51" t="s">
        <v>58</v>
      </c>
      <c r="G118" s="51" t="s">
        <v>58</v>
      </c>
      <c r="H118" s="51">
        <f t="shared" si="17"/>
        <v>0.21624077801870617</v>
      </c>
      <c r="I118" s="83">
        <f t="shared" si="14"/>
        <v>-2.1986053422615896E-2</v>
      </c>
      <c r="J118" s="83">
        <f t="shared" si="15"/>
        <v>0.19425472459609028</v>
      </c>
      <c r="K118" s="46">
        <v>34.700000000000003</v>
      </c>
      <c r="L118" s="52" t="s">
        <v>11</v>
      </c>
    </row>
    <row r="119" spans="1:12" s="95" customFormat="1" ht="14.1" customHeight="1">
      <c r="A119" s="49">
        <v>4223</v>
      </c>
      <c r="B119" s="50">
        <v>291</v>
      </c>
      <c r="C119" s="33" t="s">
        <v>27</v>
      </c>
      <c r="D119" s="50">
        <f t="shared" si="2"/>
        <v>11</v>
      </c>
      <c r="E119" s="50">
        <f t="shared" si="3"/>
        <v>2025</v>
      </c>
      <c r="F119" s="51" t="s">
        <v>58</v>
      </c>
      <c r="G119" s="51" t="s">
        <v>58</v>
      </c>
      <c r="H119" s="51">
        <f t="shared" si="17"/>
        <v>0.33900571539532026</v>
      </c>
      <c r="I119" s="83">
        <f t="shared" si="14"/>
        <v>-3.4468049169749417E-2</v>
      </c>
      <c r="J119" s="83">
        <f t="shared" si="15"/>
        <v>0.30453766622557082</v>
      </c>
      <c r="K119" s="46">
        <v>54.4</v>
      </c>
      <c r="L119" s="52" t="s">
        <v>11</v>
      </c>
    </row>
    <row r="120" spans="1:12" s="95" customFormat="1" ht="14.1" customHeight="1">
      <c r="A120" s="49">
        <v>4223</v>
      </c>
      <c r="B120" s="50">
        <v>291</v>
      </c>
      <c r="C120" s="33" t="s">
        <v>28</v>
      </c>
      <c r="D120" s="50">
        <f t="shared" si="2"/>
        <v>11</v>
      </c>
      <c r="E120" s="50">
        <f t="shared" si="3"/>
        <v>2025</v>
      </c>
      <c r="F120" s="51" t="s">
        <v>58</v>
      </c>
      <c r="G120" s="51" t="s">
        <v>58</v>
      </c>
      <c r="H120" s="51">
        <f t="shared" si="17"/>
        <v>0.4013229424900483</v>
      </c>
      <c r="I120" s="83">
        <f t="shared" si="14"/>
        <v>-4.0804087620071004E-2</v>
      </c>
      <c r="J120" s="83">
        <f t="shared" si="15"/>
        <v>0.36051885486997731</v>
      </c>
      <c r="K120" s="46">
        <v>64.400000000000006</v>
      </c>
      <c r="L120" s="52" t="s">
        <v>11</v>
      </c>
    </row>
    <row r="121" spans="1:12" s="95" customFormat="1" ht="14.1" customHeight="1">
      <c r="A121" s="52">
        <v>4223</v>
      </c>
      <c r="B121" s="50">
        <v>291</v>
      </c>
      <c r="C121" s="33" t="s">
        <v>30</v>
      </c>
      <c r="D121" s="50">
        <f t="shared" si="2"/>
        <v>11</v>
      </c>
      <c r="E121" s="50">
        <f t="shared" si="3"/>
        <v>2025</v>
      </c>
      <c r="F121" s="51" t="s">
        <v>58</v>
      </c>
      <c r="G121" s="51" t="s">
        <v>58</v>
      </c>
      <c r="H121" s="51">
        <f t="shared" si="17"/>
        <v>0.25300794200459564</v>
      </c>
      <c r="I121" s="83">
        <f t="shared" si="14"/>
        <v>-2.5724316108305632E-2</v>
      </c>
      <c r="J121" s="83">
        <f t="shared" si="15"/>
        <v>0.22728362589629</v>
      </c>
      <c r="K121" s="57">
        <v>40.6</v>
      </c>
      <c r="L121" s="52" t="s">
        <v>11</v>
      </c>
    </row>
    <row r="122" spans="1:12" s="95" customFormat="1" ht="14.1" customHeight="1">
      <c r="A122" s="49">
        <v>4223</v>
      </c>
      <c r="B122" s="50">
        <v>291</v>
      </c>
      <c r="C122" s="33" t="s">
        <v>31</v>
      </c>
      <c r="D122" s="50">
        <f t="shared" si="2"/>
        <v>11</v>
      </c>
      <c r="E122" s="50">
        <f t="shared" si="3"/>
        <v>2025</v>
      </c>
      <c r="F122" s="51" t="s">
        <v>58</v>
      </c>
      <c r="G122" s="51" t="s">
        <v>58</v>
      </c>
      <c r="H122" s="51">
        <f>K122*($P$4/$P$5)</f>
        <v>0.40194611476099557</v>
      </c>
      <c r="I122" s="83">
        <f t="shared" si="14"/>
        <v>-4.0867448004574217E-2</v>
      </c>
      <c r="J122" s="83">
        <f>H122+I122</f>
        <v>0.36107866675642136</v>
      </c>
      <c r="K122" s="46">
        <v>64.5</v>
      </c>
      <c r="L122" s="52" t="s">
        <v>11</v>
      </c>
    </row>
    <row r="123" spans="1:12" s="95" customFormat="1" ht="14.1" customHeight="1">
      <c r="A123" s="49">
        <v>4223</v>
      </c>
      <c r="B123" s="50">
        <v>291</v>
      </c>
      <c r="C123" s="33" t="s">
        <v>33</v>
      </c>
      <c r="D123" s="50">
        <f t="shared" si="2"/>
        <v>11</v>
      </c>
      <c r="E123" s="50">
        <f t="shared" si="3"/>
        <v>2025</v>
      </c>
      <c r="F123" s="51" t="s">
        <v>58</v>
      </c>
      <c r="G123" s="51" t="s">
        <v>58</v>
      </c>
      <c r="H123" s="51">
        <f t="shared" si="17"/>
        <v>0.33838254312437299</v>
      </c>
      <c r="I123" s="83">
        <f t="shared" si="14"/>
        <v>-3.4404688785246197E-2</v>
      </c>
      <c r="J123" s="83">
        <f t="shared" ref="J123:J132" si="18">H123+I123</f>
        <v>0.30397785433912677</v>
      </c>
      <c r="K123" s="46">
        <v>54.3</v>
      </c>
      <c r="L123" s="52" t="s">
        <v>11</v>
      </c>
    </row>
    <row r="124" spans="1:12" s="95" customFormat="1" ht="14.1" customHeight="1">
      <c r="A124" s="49">
        <v>4223</v>
      </c>
      <c r="B124" s="50">
        <v>291</v>
      </c>
      <c r="C124" s="33" t="s">
        <v>34</v>
      </c>
      <c r="D124" s="50">
        <f t="shared" si="2"/>
        <v>11</v>
      </c>
      <c r="E124" s="50">
        <f t="shared" si="3"/>
        <v>2025</v>
      </c>
      <c r="F124" s="51" t="s">
        <v>58</v>
      </c>
      <c r="G124" s="51" t="s">
        <v>58</v>
      </c>
      <c r="H124" s="51">
        <f t="shared" si="17"/>
        <v>0.73035790155021207</v>
      </c>
      <c r="I124" s="83">
        <f t="shared" si="14"/>
        <v>-7.4258370637768967E-2</v>
      </c>
      <c r="J124" s="83">
        <f t="shared" si="18"/>
        <v>0.65609953091244311</v>
      </c>
      <c r="K124" s="48">
        <v>117.2</v>
      </c>
      <c r="L124" s="52" t="s">
        <v>11</v>
      </c>
    </row>
    <row r="125" spans="1:12" s="95" customFormat="1" ht="14.1" customHeight="1">
      <c r="A125" s="49">
        <v>4223</v>
      </c>
      <c r="B125" s="50">
        <v>291</v>
      </c>
      <c r="C125" s="33" t="s">
        <v>35</v>
      </c>
      <c r="D125" s="50">
        <f t="shared" si="2"/>
        <v>11</v>
      </c>
      <c r="E125" s="50">
        <f t="shared" si="3"/>
        <v>2025</v>
      </c>
      <c r="F125" s="51" t="s">
        <v>58</v>
      </c>
      <c r="G125" s="51" t="s">
        <v>58</v>
      </c>
      <c r="H125" s="51">
        <f t="shared" si="17"/>
        <v>0.5602318715816047</v>
      </c>
      <c r="I125" s="83">
        <f t="shared" si="14"/>
        <v>-5.696098566839105E-2</v>
      </c>
      <c r="J125" s="83">
        <f t="shared" si="18"/>
        <v>0.50327088591321367</v>
      </c>
      <c r="K125" s="48">
        <v>89.9</v>
      </c>
      <c r="L125" s="52" t="s">
        <v>11</v>
      </c>
    </row>
    <row r="126" spans="1:12" s="95" customFormat="1" ht="14.1" customHeight="1">
      <c r="A126" s="49">
        <v>4223</v>
      </c>
      <c r="B126" s="50">
        <v>291</v>
      </c>
      <c r="C126" s="33" t="s">
        <v>37</v>
      </c>
      <c r="D126" s="50">
        <f t="shared" si="2"/>
        <v>11</v>
      </c>
      <c r="E126" s="50">
        <f t="shared" si="3"/>
        <v>2025</v>
      </c>
      <c r="F126" s="51" t="s">
        <v>58</v>
      </c>
      <c r="G126" s="51" t="s">
        <v>58</v>
      </c>
      <c r="H126" s="51">
        <f t="shared" si="17"/>
        <v>0.40319245930289016</v>
      </c>
      <c r="I126" s="83">
        <f t="shared" si="14"/>
        <v>-4.0994168773580648E-2</v>
      </c>
      <c r="J126" s="83">
        <f t="shared" si="18"/>
        <v>0.36219829052930952</v>
      </c>
      <c r="K126" s="48">
        <v>64.7</v>
      </c>
      <c r="L126" s="52" t="s">
        <v>11</v>
      </c>
    </row>
    <row r="127" spans="1:12" s="95" customFormat="1" ht="14.1" customHeight="1">
      <c r="A127" s="49">
        <v>4223</v>
      </c>
      <c r="B127" s="50">
        <v>291</v>
      </c>
      <c r="C127" s="33" t="s">
        <v>38</v>
      </c>
      <c r="D127" s="50">
        <f t="shared" si="2"/>
        <v>11</v>
      </c>
      <c r="E127" s="50">
        <f t="shared" si="3"/>
        <v>2025</v>
      </c>
      <c r="F127" s="51" t="s">
        <v>58</v>
      </c>
      <c r="G127" s="51" t="s">
        <v>58</v>
      </c>
      <c r="H127" s="51">
        <f t="shared" si="17"/>
        <v>0.40319245930289016</v>
      </c>
      <c r="I127" s="83">
        <f t="shared" si="14"/>
        <v>-4.0994168773580648E-2</v>
      </c>
      <c r="J127" s="83">
        <f t="shared" si="18"/>
        <v>0.36219829052930952</v>
      </c>
      <c r="K127" s="48">
        <v>64.7</v>
      </c>
      <c r="L127" s="52" t="s">
        <v>11</v>
      </c>
    </row>
    <row r="128" spans="1:12" s="95" customFormat="1" ht="14.1" customHeight="1">
      <c r="A128" s="53">
        <v>4223</v>
      </c>
      <c r="B128" s="50">
        <v>291</v>
      </c>
      <c r="C128" s="33" t="s">
        <v>41</v>
      </c>
      <c r="D128" s="50">
        <f t="shared" si="2"/>
        <v>11</v>
      </c>
      <c r="E128" s="50">
        <f t="shared" si="3"/>
        <v>2025</v>
      </c>
      <c r="F128" s="51" t="s">
        <v>58</v>
      </c>
      <c r="G128" s="51" t="s">
        <v>58</v>
      </c>
      <c r="H128" s="51">
        <f t="shared" si="17"/>
        <v>0.56085504385255192</v>
      </c>
      <c r="I128" s="83">
        <f t="shared" si="14"/>
        <v>-5.7024346052894262E-2</v>
      </c>
      <c r="J128" s="83">
        <f t="shared" si="18"/>
        <v>0.50383069779965761</v>
      </c>
      <c r="K128" s="48">
        <v>90</v>
      </c>
      <c r="L128" s="54" t="s">
        <v>11</v>
      </c>
    </row>
    <row r="129" spans="1:15" s="95" customFormat="1" ht="14.1" customHeight="1">
      <c r="A129" s="52">
        <v>4223</v>
      </c>
      <c r="B129" s="50">
        <v>291</v>
      </c>
      <c r="C129" s="33" t="s">
        <v>42</v>
      </c>
      <c r="D129" s="50">
        <f t="shared" si="2"/>
        <v>11</v>
      </c>
      <c r="E129" s="50">
        <f t="shared" si="3"/>
        <v>2025</v>
      </c>
      <c r="F129" s="51" t="s">
        <v>58</v>
      </c>
      <c r="G129" s="51" t="s">
        <v>58</v>
      </c>
      <c r="H129" s="51">
        <f t="shared" si="17"/>
        <v>0.56272456066539378</v>
      </c>
      <c r="I129" s="83">
        <f t="shared" si="14"/>
        <v>-5.7214427206403906E-2</v>
      </c>
      <c r="J129" s="83">
        <f t="shared" si="18"/>
        <v>0.50551013345898987</v>
      </c>
      <c r="K129" s="48">
        <v>90.3</v>
      </c>
      <c r="L129" s="52" t="s">
        <v>11</v>
      </c>
    </row>
    <row r="130" spans="1:15" s="95" customFormat="1" ht="14.1" customHeight="1">
      <c r="A130" s="52">
        <v>4223</v>
      </c>
      <c r="B130" s="50">
        <v>291</v>
      </c>
      <c r="C130" s="33" t="s">
        <v>44</v>
      </c>
      <c r="D130" s="50">
        <f t="shared" si="2"/>
        <v>11</v>
      </c>
      <c r="E130" s="50">
        <f t="shared" si="3"/>
        <v>2025</v>
      </c>
      <c r="F130" s="51" t="s">
        <v>58</v>
      </c>
      <c r="G130" s="51" t="s">
        <v>58</v>
      </c>
      <c r="H130" s="51">
        <f>K130*($P$4/$P$5)</f>
        <v>0.40256928703194278</v>
      </c>
      <c r="I130" s="83">
        <f t="shared" si="14"/>
        <v>-4.0930808389077429E-2</v>
      </c>
      <c r="J130" s="83">
        <f t="shared" si="18"/>
        <v>0.36163847864286536</v>
      </c>
      <c r="K130" s="48">
        <v>64.599999999999994</v>
      </c>
      <c r="L130" s="52" t="s">
        <v>11</v>
      </c>
    </row>
    <row r="131" spans="1:15" s="95" customFormat="1" ht="14.1" customHeight="1">
      <c r="A131" s="49">
        <v>4223</v>
      </c>
      <c r="B131" s="50">
        <v>291</v>
      </c>
      <c r="C131" s="33" t="s">
        <v>45</v>
      </c>
      <c r="D131" s="50">
        <f t="shared" si="2"/>
        <v>11</v>
      </c>
      <c r="E131" s="50">
        <f t="shared" si="3"/>
        <v>2025</v>
      </c>
      <c r="F131" s="51" t="s">
        <v>58</v>
      </c>
      <c r="G131" s="51" t="s">
        <v>58</v>
      </c>
      <c r="H131" s="51">
        <f>K131*($P$4/$P$5)</f>
        <v>0.40256928703194278</v>
      </c>
      <c r="I131" s="83">
        <f t="shared" si="14"/>
        <v>-4.0930808389077429E-2</v>
      </c>
      <c r="J131" s="83">
        <f t="shared" si="18"/>
        <v>0.36163847864286536</v>
      </c>
      <c r="K131" s="48">
        <v>64.599999999999994</v>
      </c>
      <c r="L131" s="52" t="s">
        <v>11</v>
      </c>
    </row>
    <row r="132" spans="1:15" s="95" customFormat="1" ht="14.1" customHeight="1">
      <c r="A132" s="49">
        <v>4223</v>
      </c>
      <c r="B132" s="50">
        <v>291</v>
      </c>
      <c r="C132" s="100" t="s">
        <v>46</v>
      </c>
      <c r="D132" s="50">
        <f t="shared" si="2"/>
        <v>11</v>
      </c>
      <c r="E132" s="50">
        <f t="shared" si="3"/>
        <v>2025</v>
      </c>
      <c r="F132" s="51" t="s">
        <v>58</v>
      </c>
      <c r="G132" s="51" t="s">
        <v>58</v>
      </c>
      <c r="H132" s="51">
        <f>K132*($P$4/$P$5)</f>
        <v>1.4650780089970552</v>
      </c>
      <c r="I132" s="83">
        <f t="shared" si="14"/>
        <v>-0.14896026396706044</v>
      </c>
      <c r="J132" s="83">
        <f t="shared" si="18"/>
        <v>1.3161177450299948</v>
      </c>
      <c r="K132" s="58">
        <v>235.1</v>
      </c>
      <c r="L132" s="52" t="s">
        <v>11</v>
      </c>
    </row>
    <row r="133" spans="1:15">
      <c r="A133" s="35"/>
      <c r="B133" s="35"/>
      <c r="C133" s="35"/>
      <c r="D133" s="35"/>
      <c r="E133" s="35"/>
      <c r="F133" s="59"/>
      <c r="G133" s="59"/>
      <c r="H133" s="60">
        <f>SUM(H4:H132)</f>
        <v>42.209327428072122</v>
      </c>
      <c r="I133" s="61">
        <f>SUM(I4:I132)</f>
        <v>-3.9133274280721224</v>
      </c>
      <c r="J133" s="83">
        <f>SUM(J4:J132)</f>
        <v>38.295999999999999</v>
      </c>
      <c r="K133" s="62">
        <f>SUM(K4:K132)</f>
        <v>6773.3000000000038</v>
      </c>
    </row>
    <row r="134" spans="1:15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90"/>
      <c r="K134" s="66"/>
    </row>
    <row r="135" spans="1:15" hidden="1">
      <c r="A135" s="35"/>
      <c r="B135" s="31"/>
      <c r="C135" s="31"/>
      <c r="D135" s="31"/>
      <c r="E135" s="35"/>
      <c r="F135" s="1"/>
      <c r="G135" s="59"/>
      <c r="H135" s="59"/>
      <c r="I135" s="35"/>
      <c r="J135" s="91"/>
      <c r="K135" s="40"/>
      <c r="M135" s="105" t="s">
        <v>60</v>
      </c>
      <c r="N135" s="106"/>
    </row>
    <row r="136" spans="1:15" hidden="1">
      <c r="A136" s="103"/>
      <c r="B136" s="103"/>
      <c r="C136" s="36"/>
      <c r="D136" s="68"/>
      <c r="E136" s="69"/>
      <c r="F136" s="70"/>
      <c r="G136" s="69"/>
      <c r="H136" s="68"/>
      <c r="I136" s="71" t="s">
        <v>48</v>
      </c>
      <c r="J136" s="92">
        <v>38.295999999999999</v>
      </c>
      <c r="K136" s="73" t="s">
        <v>49</v>
      </c>
      <c r="M136" t="s">
        <v>48</v>
      </c>
      <c r="N136" s="88">
        <v>38.295999999999999</v>
      </c>
      <c r="O136" t="s">
        <v>49</v>
      </c>
    </row>
    <row r="137" spans="1:15" hidden="1">
      <c r="A137" s="103"/>
      <c r="B137" s="103"/>
      <c r="C137" s="37"/>
      <c r="D137" s="74"/>
      <c r="E137" s="75"/>
      <c r="F137" s="70"/>
      <c r="G137" s="69"/>
      <c r="H137" s="68"/>
      <c r="I137" s="76" t="s">
        <v>50</v>
      </c>
      <c r="J137" s="93">
        <f>419.2+459.2+559.2</f>
        <v>1437.6</v>
      </c>
      <c r="K137" s="73" t="s">
        <v>51</v>
      </c>
      <c r="M137" t="s">
        <v>50</v>
      </c>
      <c r="N137" s="87">
        <v>1437.6</v>
      </c>
      <c r="O137" t="s">
        <v>51</v>
      </c>
    </row>
    <row r="138" spans="1:15" hidden="1">
      <c r="A138" s="35"/>
      <c r="F138" s="68"/>
      <c r="G138" s="68"/>
      <c r="H138" s="68"/>
      <c r="I138" s="76" t="s">
        <v>52</v>
      </c>
      <c r="J138" s="94">
        <f>H133</f>
        <v>42.209327428072122</v>
      </c>
      <c r="K138" s="73" t="s">
        <v>49</v>
      </c>
      <c r="M138" t="s">
        <v>52</v>
      </c>
      <c r="N138" s="78">
        <f>H133</f>
        <v>42.209327428072122</v>
      </c>
      <c r="O138" t="s">
        <v>49</v>
      </c>
    </row>
    <row r="139" spans="1:15" hidden="1">
      <c r="A139" s="103"/>
      <c r="B139" s="103"/>
      <c r="C139" s="36"/>
      <c r="D139" s="68"/>
      <c r="E139" s="68"/>
      <c r="F139" s="68"/>
      <c r="G139" s="68"/>
      <c r="H139" s="68"/>
      <c r="I139" s="76" t="s">
        <v>53</v>
      </c>
      <c r="J139" s="94">
        <f>K133</f>
        <v>6773.3000000000038</v>
      </c>
      <c r="K139" s="73" t="s">
        <v>51</v>
      </c>
      <c r="L139" s="80"/>
      <c r="M139" t="s">
        <v>53</v>
      </c>
      <c r="N139" s="79">
        <f>J139-(SUM(K20,K27,K33,K40,K41,K52,K57,K58,K68,K90,K98,K109))</f>
        <v>6176.3000000000038</v>
      </c>
      <c r="O139" t="s">
        <v>51</v>
      </c>
    </row>
    <row r="140" spans="1:15">
      <c r="A140" s="103"/>
      <c r="B140" s="103"/>
      <c r="F140" s="68"/>
      <c r="G140" s="68"/>
      <c r="H140" s="68"/>
      <c r="I140" s="76"/>
      <c r="J140" s="94"/>
      <c r="K140" s="85"/>
      <c r="L140" s="80"/>
    </row>
    <row r="141" spans="1:15">
      <c r="A141" s="35"/>
      <c r="F141" s="68"/>
      <c r="G141" s="68"/>
      <c r="H141" s="68"/>
      <c r="I141" s="76"/>
      <c r="J141" s="94"/>
      <c r="K141" s="73"/>
      <c r="L141" s="80"/>
    </row>
    <row r="142" spans="1:15">
      <c r="A142" s="86" t="s">
        <v>54</v>
      </c>
      <c r="C142" s="31"/>
      <c r="D142" s="31"/>
      <c r="F142" s="68"/>
      <c r="G142" s="68"/>
      <c r="H142" s="39"/>
      <c r="I142" s="31"/>
      <c r="K142" s="104" t="s">
        <v>55</v>
      </c>
      <c r="L142" s="104"/>
    </row>
    <row r="155" spans="11:11">
      <c r="K155" s="41" t="s">
        <v>62</v>
      </c>
    </row>
  </sheetData>
  <mergeCells count="7">
    <mergeCell ref="A140:B140"/>
    <mergeCell ref="K142:L142"/>
    <mergeCell ref="M135:N135"/>
    <mergeCell ref="A1:L1"/>
    <mergeCell ref="A136:B136"/>
    <mergeCell ref="A137:B137"/>
    <mergeCell ref="A139:B139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142"/>
  <sheetViews>
    <sheetView topLeftCell="A76" zoomScale="80" zoomScaleNormal="80" workbookViewId="0">
      <selection activeCell="A137" sqref="A137:B137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12" width="9.140625" style="41"/>
    <col min="15" max="15" width="12" customWidth="1"/>
  </cols>
  <sheetData>
    <row r="1" spans="1:16" ht="18.7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8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J2" s="31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5</v>
      </c>
      <c r="G3" s="26" t="s">
        <v>59</v>
      </c>
      <c r="H3" s="27" t="s">
        <v>6</v>
      </c>
      <c r="I3" s="28" t="s">
        <v>7</v>
      </c>
      <c r="J3" s="24" t="s">
        <v>8</v>
      </c>
      <c r="K3" s="29" t="s">
        <v>9</v>
      </c>
      <c r="L3" s="30" t="s">
        <v>10</v>
      </c>
    </row>
    <row r="4" spans="1:16" ht="14.1" customHeight="1">
      <c r="A4" s="42">
        <v>4223</v>
      </c>
      <c r="B4" s="43">
        <v>291</v>
      </c>
      <c r="C4" s="32">
        <v>21</v>
      </c>
      <c r="D4" s="43">
        <v>3</v>
      </c>
      <c r="E4" s="43">
        <v>2025</v>
      </c>
      <c r="F4" s="44" t="s">
        <v>58</v>
      </c>
      <c r="G4" s="44" t="s">
        <v>58</v>
      </c>
      <c r="H4" s="44">
        <f>K4*($P$4/$P$5)</f>
        <v>0.1892935074075377</v>
      </c>
      <c r="I4" s="45">
        <f>K4*($J$136-$J$138)/$J$139</f>
        <v>-3.1058201131424202E-2</v>
      </c>
      <c r="J4" s="45">
        <f>H4+I4</f>
        <v>0.15823530627611349</v>
      </c>
      <c r="K4" s="46">
        <v>40.799999999999997</v>
      </c>
      <c r="L4" s="47" t="s">
        <v>11</v>
      </c>
      <c r="O4" s="17" t="s">
        <v>47</v>
      </c>
      <c r="P4" s="15">
        <f>SUM(H8,H10,H11,H12,H14,H15,H16,H17,H18,H20,H23,H24,H25,H27,H28,H30,H32,H33,H34,H35,H36,H38,H39,H40,H41,H44,H45,H46,H47,H49,H51,H52,H53,H54,H57,H59,H61,H62,H63,H64,H65,H66,H67,H68,H70,H73,H75,H78,H81,H86,H91,H92,H94,H95,H97,H98,H31,H37)</f>
        <v>13.184199999999999</v>
      </c>
    </row>
    <row r="5" spans="1:16" ht="14.1" customHeight="1" thickBot="1">
      <c r="A5" s="42">
        <v>4223</v>
      </c>
      <c r="B5" s="43">
        <v>291</v>
      </c>
      <c r="C5" s="32">
        <v>31</v>
      </c>
      <c r="D5" s="43">
        <f>D$4</f>
        <v>3</v>
      </c>
      <c r="E5" s="43">
        <f>$E$4</f>
        <v>2025</v>
      </c>
      <c r="F5" s="44" t="s">
        <v>58</v>
      </c>
      <c r="G5" s="44" t="s">
        <v>58</v>
      </c>
      <c r="H5" s="44">
        <f>K5*($P$4/$P$5)</f>
        <v>0.16145622690642922</v>
      </c>
      <c r="I5" s="45">
        <f t="shared" ref="I5:I68" si="0">K5*($J$136-$J$138)/$J$139</f>
        <v>-2.6490818612097115E-2</v>
      </c>
      <c r="J5" s="45">
        <f t="shared" ref="J5:J50" si="1">H5+I5</f>
        <v>0.1349654082943321</v>
      </c>
      <c r="K5" s="46">
        <v>34.799999999999997</v>
      </c>
      <c r="L5" s="47" t="s">
        <v>11</v>
      </c>
      <c r="O5" s="18" t="s">
        <v>56</v>
      </c>
      <c r="P5" s="16">
        <f>SUM(K8,K10,K11,K12,K14,K15,K16,K17,K18,K20,K23,K24,K25,K27,K28,K30,K32,K33,K34,K35,K36,K38,K39,K40,K41,K44,K45,K46,K47,K49,K51,K52,K53,K54,K57,K59,K61,K62,K63,K64,K65,K66,K67,K68,K70,K73,K75,K78,K81,K86,K91,K92,K94,K95,K97,K98,K31,K37)</f>
        <v>2841.7</v>
      </c>
    </row>
    <row r="6" spans="1:16" ht="14.1" customHeight="1">
      <c r="A6" s="42">
        <v>4223</v>
      </c>
      <c r="B6" s="43">
        <v>291</v>
      </c>
      <c r="C6" s="32">
        <v>71</v>
      </c>
      <c r="D6" s="43">
        <f t="shared" ref="D6:D73" si="2">D$4</f>
        <v>3</v>
      </c>
      <c r="E6" s="43">
        <f t="shared" ref="E6:E73" si="3">$E$4</f>
        <v>2025</v>
      </c>
      <c r="F6" s="44" t="s">
        <v>58</v>
      </c>
      <c r="G6" s="44" t="s">
        <v>58</v>
      </c>
      <c r="H6" s="44">
        <f t="shared" ref="H6:H9" si="4">K6*($P$4/$P$5)</f>
        <v>0.16145622690642922</v>
      </c>
      <c r="I6" s="45">
        <f t="shared" si="0"/>
        <v>-2.6490818612097115E-2</v>
      </c>
      <c r="J6" s="45">
        <f t="shared" si="1"/>
        <v>0.1349654082943321</v>
      </c>
      <c r="K6" s="46">
        <v>34.799999999999997</v>
      </c>
      <c r="L6" s="47" t="s">
        <v>11</v>
      </c>
    </row>
    <row r="7" spans="1:16" ht="14.1" customHeight="1">
      <c r="A7" s="42">
        <v>4223</v>
      </c>
      <c r="B7" s="43">
        <v>291</v>
      </c>
      <c r="C7" s="32">
        <v>81</v>
      </c>
      <c r="D7" s="43">
        <f t="shared" si="2"/>
        <v>3</v>
      </c>
      <c r="E7" s="43">
        <f t="shared" si="3"/>
        <v>2025</v>
      </c>
      <c r="F7" s="44" t="s">
        <v>58</v>
      </c>
      <c r="G7" s="44" t="s">
        <v>58</v>
      </c>
      <c r="H7" s="44">
        <f t="shared" si="4"/>
        <v>0.16145622690642922</v>
      </c>
      <c r="I7" s="45">
        <f t="shared" si="0"/>
        <v>-2.6490818612097115E-2</v>
      </c>
      <c r="J7" s="45">
        <f t="shared" si="1"/>
        <v>0.1349654082943321</v>
      </c>
      <c r="K7" s="46">
        <v>34.799999999999997</v>
      </c>
      <c r="L7" s="47" t="s">
        <v>11</v>
      </c>
    </row>
    <row r="8" spans="1:16" ht="14.1" customHeight="1">
      <c r="A8" s="42">
        <v>4223</v>
      </c>
      <c r="B8" s="43">
        <v>291</v>
      </c>
      <c r="C8" s="32">
        <v>91</v>
      </c>
      <c r="D8" s="43">
        <f t="shared" si="2"/>
        <v>3</v>
      </c>
      <c r="E8" s="43">
        <f t="shared" si="3"/>
        <v>2025</v>
      </c>
      <c r="F8" s="44">
        <v>2.1875</v>
      </c>
      <c r="G8" s="44">
        <v>2.7602000000000002</v>
      </c>
      <c r="H8" s="44">
        <f>G8-F8</f>
        <v>0.57270000000000021</v>
      </c>
      <c r="I8" s="45">
        <f t="shared" si="0"/>
        <v>-4.9175485124754982E-2</v>
      </c>
      <c r="J8" s="45">
        <f t="shared" si="1"/>
        <v>0.52352451487524521</v>
      </c>
      <c r="K8" s="46">
        <v>64.599999999999994</v>
      </c>
      <c r="L8" s="47" t="s">
        <v>12</v>
      </c>
    </row>
    <row r="9" spans="1:16" ht="14.1" customHeight="1">
      <c r="A9" s="42">
        <v>4223</v>
      </c>
      <c r="B9" s="43">
        <v>291</v>
      </c>
      <c r="C9" s="32">
        <v>101</v>
      </c>
      <c r="D9" s="43">
        <f t="shared" si="2"/>
        <v>3</v>
      </c>
      <c r="E9" s="43">
        <f t="shared" si="3"/>
        <v>2025</v>
      </c>
      <c r="F9" s="44" t="s">
        <v>58</v>
      </c>
      <c r="G9" s="44" t="s">
        <v>58</v>
      </c>
      <c r="H9" s="44">
        <f t="shared" si="4"/>
        <v>0.2523913432100503</v>
      </c>
      <c r="I9" s="45">
        <f t="shared" si="0"/>
        <v>-4.1410934841898943E-2</v>
      </c>
      <c r="J9" s="45">
        <f t="shared" si="1"/>
        <v>0.21098040836815135</v>
      </c>
      <c r="K9" s="46">
        <v>54.4</v>
      </c>
      <c r="L9" s="47" t="s">
        <v>11</v>
      </c>
    </row>
    <row r="10" spans="1:16" ht="14.1" customHeight="1">
      <c r="A10" s="42">
        <v>4223</v>
      </c>
      <c r="B10" s="43">
        <v>291</v>
      </c>
      <c r="C10" s="32">
        <v>121</v>
      </c>
      <c r="D10" s="43">
        <f t="shared" si="2"/>
        <v>3</v>
      </c>
      <c r="E10" s="43">
        <f t="shared" si="3"/>
        <v>2025</v>
      </c>
      <c r="F10" s="44">
        <v>0.17430000000000001</v>
      </c>
      <c r="G10" s="44">
        <v>0.17430000000000001</v>
      </c>
      <c r="H10" s="44">
        <f>G10-F10</f>
        <v>0</v>
      </c>
      <c r="I10" s="45">
        <f t="shared" si="0"/>
        <v>-2.6490818612097115E-2</v>
      </c>
      <c r="J10" s="82">
        <f t="shared" si="1"/>
        <v>-2.6490818612097115E-2</v>
      </c>
      <c r="K10" s="46">
        <v>34.799999999999997</v>
      </c>
      <c r="L10" s="47" t="s">
        <v>12</v>
      </c>
    </row>
    <row r="11" spans="1:16" ht="14.1" customHeight="1">
      <c r="A11" s="42">
        <v>4223</v>
      </c>
      <c r="B11" s="43">
        <v>291</v>
      </c>
      <c r="C11" s="32">
        <v>131</v>
      </c>
      <c r="D11" s="43">
        <f t="shared" si="2"/>
        <v>3</v>
      </c>
      <c r="E11" s="43">
        <f t="shared" si="3"/>
        <v>2025</v>
      </c>
      <c r="F11" s="44">
        <v>2.2183999999999999</v>
      </c>
      <c r="G11" s="44">
        <v>2.3214999999999999</v>
      </c>
      <c r="H11" s="44">
        <f>G11-F11</f>
        <v>0.10309999999999997</v>
      </c>
      <c r="I11" s="45">
        <f t="shared" si="0"/>
        <v>-2.6490818612097115E-2</v>
      </c>
      <c r="J11" s="45">
        <f t="shared" si="1"/>
        <v>7.6609181387902847E-2</v>
      </c>
      <c r="K11" s="46">
        <v>34.799999999999997</v>
      </c>
      <c r="L11" s="47" t="s">
        <v>12</v>
      </c>
    </row>
    <row r="12" spans="1:16" ht="14.1" customHeight="1">
      <c r="A12" s="42">
        <v>4223</v>
      </c>
      <c r="B12" s="43">
        <v>291</v>
      </c>
      <c r="C12" s="32">
        <v>141</v>
      </c>
      <c r="D12" s="43">
        <f t="shared" si="2"/>
        <v>3</v>
      </c>
      <c r="E12" s="43">
        <f t="shared" si="3"/>
        <v>2025</v>
      </c>
      <c r="F12" s="44">
        <v>4.4638</v>
      </c>
      <c r="G12" s="44">
        <v>4.8234000000000004</v>
      </c>
      <c r="H12" s="44">
        <f>G12-F12</f>
        <v>0.35960000000000036</v>
      </c>
      <c r="I12" s="45">
        <f t="shared" si="0"/>
        <v>-4.9175485124754982E-2</v>
      </c>
      <c r="J12" s="45">
        <f t="shared" si="1"/>
        <v>0.31042451487524536</v>
      </c>
      <c r="K12" s="46">
        <v>64.599999999999994</v>
      </c>
      <c r="L12" s="47" t="s">
        <v>12</v>
      </c>
    </row>
    <row r="13" spans="1:16" ht="14.1" customHeight="1">
      <c r="A13" s="42">
        <v>4223</v>
      </c>
      <c r="B13" s="43">
        <v>291</v>
      </c>
      <c r="C13" s="32">
        <v>151</v>
      </c>
      <c r="D13" s="43">
        <f t="shared" si="2"/>
        <v>3</v>
      </c>
      <c r="E13" s="43">
        <f t="shared" si="3"/>
        <v>2025</v>
      </c>
      <c r="F13" s="44" t="s">
        <v>58</v>
      </c>
      <c r="G13" s="44" t="s">
        <v>58</v>
      </c>
      <c r="H13" s="44">
        <f>K13*($P$4/$P$5)</f>
        <v>0.2523913432100503</v>
      </c>
      <c r="I13" s="45">
        <f t="shared" si="0"/>
        <v>-4.1410934841898943E-2</v>
      </c>
      <c r="J13" s="45">
        <f t="shared" si="1"/>
        <v>0.21098040836815135</v>
      </c>
      <c r="K13" s="46">
        <v>54.4</v>
      </c>
      <c r="L13" s="47" t="s">
        <v>11</v>
      </c>
    </row>
    <row r="14" spans="1:16" ht="14.1" customHeight="1">
      <c r="A14" s="42">
        <v>4223</v>
      </c>
      <c r="B14" s="43">
        <v>291</v>
      </c>
      <c r="C14" s="32">
        <v>161</v>
      </c>
      <c r="D14" s="43">
        <f t="shared" si="2"/>
        <v>3</v>
      </c>
      <c r="E14" s="43">
        <f t="shared" si="3"/>
        <v>2025</v>
      </c>
      <c r="F14" s="44">
        <v>3.1084999999999998</v>
      </c>
      <c r="G14" s="44">
        <v>3.4781</v>
      </c>
      <c r="H14" s="44">
        <f t="shared" ref="H14:H73" si="5">G14-F14</f>
        <v>0.36960000000000015</v>
      </c>
      <c r="I14" s="45">
        <f t="shared" si="0"/>
        <v>-3.1058201131424202E-2</v>
      </c>
      <c r="J14" s="45">
        <f t="shared" si="1"/>
        <v>0.33854179886857594</v>
      </c>
      <c r="K14" s="46">
        <v>40.799999999999997</v>
      </c>
      <c r="L14" s="47" t="s">
        <v>12</v>
      </c>
    </row>
    <row r="15" spans="1:16" ht="14.1" customHeight="1">
      <c r="A15" s="42">
        <v>4223</v>
      </c>
      <c r="B15" s="43">
        <v>291</v>
      </c>
      <c r="C15" s="32">
        <v>171</v>
      </c>
      <c r="D15" s="43">
        <f t="shared" si="2"/>
        <v>3</v>
      </c>
      <c r="E15" s="43">
        <f t="shared" si="3"/>
        <v>2025</v>
      </c>
      <c r="F15" s="44">
        <v>2.4817999999999998</v>
      </c>
      <c r="G15" s="44">
        <v>2.8180999999999998</v>
      </c>
      <c r="H15" s="44">
        <f t="shared" si="5"/>
        <v>0.33630000000000004</v>
      </c>
      <c r="I15" s="45">
        <f t="shared" si="0"/>
        <v>-2.6338572528119549E-2</v>
      </c>
      <c r="J15" s="45">
        <f t="shared" si="1"/>
        <v>0.30996142747188049</v>
      </c>
      <c r="K15" s="46">
        <v>34.6</v>
      </c>
      <c r="L15" s="47" t="s">
        <v>12</v>
      </c>
    </row>
    <row r="16" spans="1:16" ht="14.1" customHeight="1">
      <c r="A16" s="42">
        <v>4223</v>
      </c>
      <c r="B16" s="43">
        <v>291</v>
      </c>
      <c r="C16" s="32">
        <v>191</v>
      </c>
      <c r="D16" s="43">
        <f t="shared" si="2"/>
        <v>3</v>
      </c>
      <c r="E16" s="43">
        <f t="shared" si="3"/>
        <v>2025</v>
      </c>
      <c r="F16" s="44">
        <v>5.0216000000000003</v>
      </c>
      <c r="G16" s="44">
        <v>5.5044000000000004</v>
      </c>
      <c r="H16" s="44">
        <f t="shared" si="5"/>
        <v>0.48280000000000012</v>
      </c>
      <c r="I16" s="45">
        <f t="shared" si="0"/>
        <v>-4.9099362082766211E-2</v>
      </c>
      <c r="J16" s="45">
        <f t="shared" si="1"/>
        <v>0.4337006379172339</v>
      </c>
      <c r="K16" s="46">
        <v>64.5</v>
      </c>
      <c r="L16" s="47" t="s">
        <v>12</v>
      </c>
    </row>
    <row r="17" spans="1:12" ht="14.1" customHeight="1">
      <c r="A17" s="42">
        <v>4223</v>
      </c>
      <c r="B17" s="43">
        <v>291</v>
      </c>
      <c r="C17" s="32">
        <v>201</v>
      </c>
      <c r="D17" s="43">
        <f t="shared" si="2"/>
        <v>3</v>
      </c>
      <c r="E17" s="43">
        <f t="shared" si="3"/>
        <v>2025</v>
      </c>
      <c r="F17" s="44">
        <v>2.133</v>
      </c>
      <c r="G17" s="44">
        <v>2.133</v>
      </c>
      <c r="H17" s="44">
        <f t="shared" si="5"/>
        <v>0</v>
      </c>
      <c r="I17" s="45">
        <f t="shared" si="0"/>
        <v>-4.1487057883887721E-2</v>
      </c>
      <c r="J17" s="82">
        <f t="shared" si="1"/>
        <v>-4.1487057883887721E-2</v>
      </c>
      <c r="K17" s="46">
        <v>54.5</v>
      </c>
      <c r="L17" s="47" t="s">
        <v>12</v>
      </c>
    </row>
    <row r="18" spans="1:12" ht="14.1" customHeight="1">
      <c r="A18" s="42">
        <v>4223</v>
      </c>
      <c r="B18" s="43">
        <v>291</v>
      </c>
      <c r="C18" s="32">
        <v>211</v>
      </c>
      <c r="D18" s="43">
        <f t="shared" si="2"/>
        <v>3</v>
      </c>
      <c r="E18" s="43">
        <f t="shared" si="3"/>
        <v>2025</v>
      </c>
      <c r="F18" s="44">
        <v>1.2939000000000001</v>
      </c>
      <c r="G18" s="44">
        <v>1.3835</v>
      </c>
      <c r="H18" s="44">
        <f t="shared" si="5"/>
        <v>8.9599999999999902E-2</v>
      </c>
      <c r="I18" s="45">
        <f t="shared" si="0"/>
        <v>-3.0829832005457851E-2</v>
      </c>
      <c r="J18" s="45">
        <f t="shared" si="1"/>
        <v>5.8770167994542051E-2</v>
      </c>
      <c r="K18" s="46">
        <v>40.5</v>
      </c>
      <c r="L18" s="47" t="s">
        <v>12</v>
      </c>
    </row>
    <row r="19" spans="1:12" ht="14.1" customHeight="1">
      <c r="A19" s="42">
        <v>4223</v>
      </c>
      <c r="B19" s="43">
        <v>291</v>
      </c>
      <c r="C19" s="32">
        <v>221</v>
      </c>
      <c r="D19" s="43">
        <f t="shared" si="2"/>
        <v>3</v>
      </c>
      <c r="E19" s="43">
        <f t="shared" si="3"/>
        <v>2025</v>
      </c>
      <c r="F19" s="44" t="s">
        <v>58</v>
      </c>
      <c r="G19" s="44" t="s">
        <v>58</v>
      </c>
      <c r="H19" s="44">
        <f>K19*($P$4/$P$5)</f>
        <v>0.16145622690642922</v>
      </c>
      <c r="I19" s="45">
        <f t="shared" si="0"/>
        <v>-2.6490818612097115E-2</v>
      </c>
      <c r="J19" s="45">
        <f t="shared" si="1"/>
        <v>0.1349654082943321</v>
      </c>
      <c r="K19" s="46">
        <v>34.799999999999997</v>
      </c>
      <c r="L19" s="47" t="s">
        <v>11</v>
      </c>
    </row>
    <row r="20" spans="1:12" ht="14.1" customHeight="1">
      <c r="A20" s="42">
        <v>4223</v>
      </c>
      <c r="B20" s="43">
        <v>291</v>
      </c>
      <c r="C20" s="32">
        <v>231</v>
      </c>
      <c r="D20" s="43">
        <f t="shared" si="2"/>
        <v>3</v>
      </c>
      <c r="E20" s="43">
        <f t="shared" si="3"/>
        <v>2025</v>
      </c>
      <c r="F20" s="44">
        <v>1.6101000000000001</v>
      </c>
      <c r="G20" s="44">
        <v>1.649</v>
      </c>
      <c r="H20" s="44">
        <f t="shared" si="5"/>
        <v>3.8899999999999935E-2</v>
      </c>
      <c r="I20" s="45">
        <f t="shared" si="0"/>
        <v>-2.6490818612097115E-2</v>
      </c>
      <c r="J20" s="45">
        <f>H20+I20</f>
        <v>1.2409181387902819E-2</v>
      </c>
      <c r="K20" s="46">
        <v>34.799999999999997</v>
      </c>
      <c r="L20" s="47" t="s">
        <v>12</v>
      </c>
    </row>
    <row r="21" spans="1:12" ht="14.1" customHeight="1">
      <c r="A21" s="42">
        <v>4223</v>
      </c>
      <c r="B21" s="43">
        <v>291</v>
      </c>
      <c r="C21" s="32">
        <v>251</v>
      </c>
      <c r="D21" s="43">
        <f t="shared" si="2"/>
        <v>3</v>
      </c>
      <c r="E21" s="43">
        <f t="shared" si="3"/>
        <v>2025</v>
      </c>
      <c r="F21" s="44" t="s">
        <v>58</v>
      </c>
      <c r="G21" s="44" t="s">
        <v>58</v>
      </c>
      <c r="H21" s="44">
        <f>K21*($P$4/$P$5)</f>
        <v>0.25192738853503183</v>
      </c>
      <c r="I21" s="45">
        <f t="shared" si="0"/>
        <v>-4.1334811799910151E-2</v>
      </c>
      <c r="J21" s="45">
        <f t="shared" si="1"/>
        <v>0.21059257673512166</v>
      </c>
      <c r="K21" s="46">
        <v>54.3</v>
      </c>
      <c r="L21" s="47" t="s">
        <v>11</v>
      </c>
    </row>
    <row r="22" spans="1:12" ht="14.1" customHeight="1">
      <c r="A22" s="42">
        <v>4223</v>
      </c>
      <c r="B22" s="43">
        <v>291</v>
      </c>
      <c r="C22" s="32">
        <v>281</v>
      </c>
      <c r="D22" s="43">
        <f t="shared" si="2"/>
        <v>3</v>
      </c>
      <c r="E22" s="43">
        <f t="shared" si="3"/>
        <v>2025</v>
      </c>
      <c r="F22" s="44" t="s">
        <v>58</v>
      </c>
      <c r="G22" s="44" t="s">
        <v>58</v>
      </c>
      <c r="H22" s="44">
        <f>K22*($P$4/$P$5)</f>
        <v>0.16099227223141077</v>
      </c>
      <c r="I22" s="45">
        <f t="shared" si="0"/>
        <v>-2.6414695570108334E-2</v>
      </c>
      <c r="J22" s="45">
        <f t="shared" si="1"/>
        <v>0.13457757666130243</v>
      </c>
      <c r="K22" s="46">
        <v>34.700000000000003</v>
      </c>
      <c r="L22" s="47" t="s">
        <v>11</v>
      </c>
    </row>
    <row r="23" spans="1:12" ht="14.1" customHeight="1">
      <c r="A23" s="42">
        <v>4223</v>
      </c>
      <c r="B23" s="43">
        <v>291</v>
      </c>
      <c r="C23" s="32">
        <v>291</v>
      </c>
      <c r="D23" s="43">
        <f t="shared" si="2"/>
        <v>3</v>
      </c>
      <c r="E23" s="43">
        <f t="shared" si="3"/>
        <v>2025</v>
      </c>
      <c r="F23" s="44">
        <v>5.0956000000000001</v>
      </c>
      <c r="G23" s="44">
        <v>5.5378999999999996</v>
      </c>
      <c r="H23" s="44">
        <f t="shared" si="5"/>
        <v>0.44229999999999947</v>
      </c>
      <c r="I23" s="45">
        <f t="shared" si="0"/>
        <v>-4.9099362082766211E-2</v>
      </c>
      <c r="J23" s="45">
        <f t="shared" si="1"/>
        <v>0.39320063791723325</v>
      </c>
      <c r="K23" s="46">
        <v>64.5</v>
      </c>
      <c r="L23" s="47" t="s">
        <v>12</v>
      </c>
    </row>
    <row r="24" spans="1:12" ht="14.1" customHeight="1">
      <c r="A24" s="42">
        <v>4223</v>
      </c>
      <c r="B24" s="43">
        <v>291</v>
      </c>
      <c r="C24" s="32">
        <v>311</v>
      </c>
      <c r="D24" s="43">
        <f t="shared" si="2"/>
        <v>3</v>
      </c>
      <c r="E24" s="43">
        <f t="shared" si="3"/>
        <v>2025</v>
      </c>
      <c r="F24" s="44">
        <v>1.8798999999999999</v>
      </c>
      <c r="G24" s="44">
        <v>1.8798999999999999</v>
      </c>
      <c r="H24" s="44">
        <f t="shared" si="5"/>
        <v>0</v>
      </c>
      <c r="I24" s="45">
        <f t="shared" si="0"/>
        <v>-3.0829832005457851E-2</v>
      </c>
      <c r="J24" s="82">
        <f t="shared" si="1"/>
        <v>-3.0829832005457851E-2</v>
      </c>
      <c r="K24" s="46">
        <v>40.5</v>
      </c>
      <c r="L24" s="47" t="s">
        <v>12</v>
      </c>
    </row>
    <row r="25" spans="1:12" ht="14.1" customHeight="1">
      <c r="A25" s="42">
        <v>4223</v>
      </c>
      <c r="B25" s="43">
        <v>291</v>
      </c>
      <c r="C25" s="32">
        <v>321</v>
      </c>
      <c r="D25" s="43">
        <f t="shared" si="2"/>
        <v>3</v>
      </c>
      <c r="E25" s="43">
        <f t="shared" si="3"/>
        <v>2025</v>
      </c>
      <c r="F25" s="44">
        <v>2.9943</v>
      </c>
      <c r="G25" s="44">
        <v>3.3464</v>
      </c>
      <c r="H25" s="44">
        <f t="shared" si="5"/>
        <v>0.35210000000000008</v>
      </c>
      <c r="I25" s="45">
        <f t="shared" si="0"/>
        <v>-2.6414695570108334E-2</v>
      </c>
      <c r="J25" s="45">
        <f t="shared" si="1"/>
        <v>0.32568530442989174</v>
      </c>
      <c r="K25" s="46">
        <v>34.700000000000003</v>
      </c>
      <c r="L25" s="47" t="s">
        <v>12</v>
      </c>
    </row>
    <row r="26" spans="1:12" ht="14.1" customHeight="1">
      <c r="A26" s="42">
        <v>4223</v>
      </c>
      <c r="B26" s="43">
        <v>291</v>
      </c>
      <c r="C26" s="32">
        <v>331</v>
      </c>
      <c r="D26" s="43">
        <f t="shared" si="2"/>
        <v>3</v>
      </c>
      <c r="E26" s="43">
        <f t="shared" si="3"/>
        <v>2025</v>
      </c>
      <c r="F26" s="44" t="s">
        <v>58</v>
      </c>
      <c r="G26" s="44" t="s">
        <v>58</v>
      </c>
      <c r="H26" s="44">
        <f>K26*($P$4/$P$5)</f>
        <v>0.16099227223141077</v>
      </c>
      <c r="I26" s="45">
        <f t="shared" si="0"/>
        <v>-2.6414695570108334E-2</v>
      </c>
      <c r="J26" s="45">
        <f t="shared" si="1"/>
        <v>0.13457757666130243</v>
      </c>
      <c r="K26" s="46">
        <v>34.700000000000003</v>
      </c>
      <c r="L26" s="47" t="s">
        <v>11</v>
      </c>
    </row>
    <row r="27" spans="1:12" ht="14.1" customHeight="1">
      <c r="A27" s="42">
        <v>4223</v>
      </c>
      <c r="B27" s="43">
        <v>291</v>
      </c>
      <c r="C27" s="32">
        <v>371</v>
      </c>
      <c r="D27" s="43">
        <f t="shared" si="2"/>
        <v>3</v>
      </c>
      <c r="E27" s="43">
        <f t="shared" si="3"/>
        <v>2025</v>
      </c>
      <c r="F27" s="44">
        <v>2.2778999999999998</v>
      </c>
      <c r="G27" s="44">
        <v>2.4474</v>
      </c>
      <c r="H27" s="44">
        <f t="shared" si="5"/>
        <v>0.16950000000000021</v>
      </c>
      <c r="I27" s="45">
        <f t="shared" si="0"/>
        <v>-2.6262449486130764E-2</v>
      </c>
      <c r="J27" s="45">
        <f t="shared" si="1"/>
        <v>0.14323755051386944</v>
      </c>
      <c r="K27" s="48">
        <v>34.5</v>
      </c>
      <c r="L27" s="47" t="s">
        <v>12</v>
      </c>
    </row>
    <row r="28" spans="1:12" ht="14.1" customHeight="1">
      <c r="A28" s="42">
        <v>4223</v>
      </c>
      <c r="B28" s="43">
        <v>291</v>
      </c>
      <c r="C28" s="32">
        <v>381</v>
      </c>
      <c r="D28" s="43">
        <f t="shared" si="2"/>
        <v>3</v>
      </c>
      <c r="E28" s="43">
        <f t="shared" si="3"/>
        <v>2025</v>
      </c>
      <c r="F28" s="44">
        <v>0.1018</v>
      </c>
      <c r="G28" s="44">
        <v>0.1018</v>
      </c>
      <c r="H28" s="44">
        <f t="shared" si="5"/>
        <v>0</v>
      </c>
      <c r="I28" s="45">
        <f t="shared" si="0"/>
        <v>-2.65669416540859E-2</v>
      </c>
      <c r="J28" s="82">
        <f t="shared" si="1"/>
        <v>-2.65669416540859E-2</v>
      </c>
      <c r="K28" s="48">
        <v>34.9</v>
      </c>
      <c r="L28" s="47" t="s">
        <v>12</v>
      </c>
    </row>
    <row r="29" spans="1:12" ht="14.1" customHeight="1">
      <c r="A29" s="42">
        <v>4223</v>
      </c>
      <c r="B29" s="43">
        <v>291</v>
      </c>
      <c r="C29" s="33">
        <v>391</v>
      </c>
      <c r="D29" s="43">
        <f t="shared" ref="D29:D132" si="6">D$4</f>
        <v>3</v>
      </c>
      <c r="E29" s="43">
        <f t="shared" ref="E29:E132" si="7">$E$4</f>
        <v>2025</v>
      </c>
      <c r="F29" s="44" t="s">
        <v>58</v>
      </c>
      <c r="G29" s="44" t="s">
        <v>58</v>
      </c>
      <c r="H29" s="44">
        <f>K29*($P$4/$P$5)</f>
        <v>0.29925076538691625</v>
      </c>
      <c r="I29" s="45">
        <f t="shared" si="0"/>
        <v>-4.9099362082766211E-2</v>
      </c>
      <c r="J29" s="45">
        <f>H29+I29</f>
        <v>0.25015140330415003</v>
      </c>
      <c r="K29" s="48">
        <v>64.5</v>
      </c>
      <c r="L29" s="47" t="s">
        <v>11</v>
      </c>
    </row>
    <row r="30" spans="1:12" ht="14.1" customHeight="1">
      <c r="A30" s="42">
        <v>4223</v>
      </c>
      <c r="B30" s="43">
        <v>291</v>
      </c>
      <c r="C30" s="32">
        <v>401</v>
      </c>
      <c r="D30" s="43">
        <f t="shared" si="2"/>
        <v>3</v>
      </c>
      <c r="E30" s="43">
        <f t="shared" si="3"/>
        <v>2025</v>
      </c>
      <c r="F30" s="44">
        <v>5.0747</v>
      </c>
      <c r="G30" s="44">
        <v>5.5762</v>
      </c>
      <c r="H30" s="44">
        <f>G30-F30</f>
        <v>0.50150000000000006</v>
      </c>
      <c r="I30" s="45">
        <f t="shared" si="0"/>
        <v>-4.1258688757921373E-2</v>
      </c>
      <c r="J30" s="45">
        <f t="shared" si="1"/>
        <v>0.46024131124207868</v>
      </c>
      <c r="K30" s="48">
        <v>54.2</v>
      </c>
      <c r="L30" s="47" t="s">
        <v>12</v>
      </c>
    </row>
    <row r="31" spans="1:12" ht="14.1" customHeight="1">
      <c r="A31" s="42">
        <v>4223</v>
      </c>
      <c r="B31" s="43">
        <v>291</v>
      </c>
      <c r="C31" s="32">
        <v>411</v>
      </c>
      <c r="D31" s="43">
        <f t="shared" si="2"/>
        <v>3</v>
      </c>
      <c r="E31" s="43">
        <f t="shared" si="3"/>
        <v>2025</v>
      </c>
      <c r="F31" s="44">
        <v>3.1631</v>
      </c>
      <c r="G31" s="44">
        <v>3.5310000000000001</v>
      </c>
      <c r="H31" s="44">
        <f>G31-F31</f>
        <v>0.36790000000000012</v>
      </c>
      <c r="I31" s="45">
        <f t="shared" si="0"/>
        <v>-3.0753708963469063E-2</v>
      </c>
      <c r="J31" s="45">
        <f t="shared" si="1"/>
        <v>0.33714629103653104</v>
      </c>
      <c r="K31" s="48">
        <v>40.4</v>
      </c>
      <c r="L31" s="47" t="s">
        <v>11</v>
      </c>
    </row>
    <row r="32" spans="1:12" ht="14.1" customHeight="1">
      <c r="A32" s="42">
        <v>4223</v>
      </c>
      <c r="B32" s="43">
        <v>291</v>
      </c>
      <c r="C32" s="32">
        <v>421</v>
      </c>
      <c r="D32" s="43">
        <f t="shared" si="2"/>
        <v>3</v>
      </c>
      <c r="E32" s="43">
        <f t="shared" si="3"/>
        <v>2025</v>
      </c>
      <c r="F32" s="44">
        <v>1.5915999999999999</v>
      </c>
      <c r="G32" s="44">
        <v>1.5915999999999999</v>
      </c>
      <c r="H32" s="44">
        <f t="shared" si="5"/>
        <v>0</v>
      </c>
      <c r="I32" s="45">
        <f t="shared" si="0"/>
        <v>-2.6338572528119549E-2</v>
      </c>
      <c r="J32" s="82">
        <f t="shared" si="1"/>
        <v>-2.6338572528119549E-2</v>
      </c>
      <c r="K32" s="48">
        <v>34.6</v>
      </c>
      <c r="L32" s="47" t="s">
        <v>12</v>
      </c>
    </row>
    <row r="33" spans="1:12" ht="14.1" customHeight="1">
      <c r="A33" s="42">
        <v>4223</v>
      </c>
      <c r="B33" s="43">
        <v>291</v>
      </c>
      <c r="C33" s="32">
        <v>431</v>
      </c>
      <c r="D33" s="43">
        <f t="shared" si="2"/>
        <v>3</v>
      </c>
      <c r="E33" s="43">
        <f t="shared" si="3"/>
        <v>2025</v>
      </c>
      <c r="F33" s="44">
        <v>0.54579999999999995</v>
      </c>
      <c r="G33" s="44">
        <v>0.55649999999999999</v>
      </c>
      <c r="H33" s="44">
        <f t="shared" si="5"/>
        <v>1.0700000000000043E-2</v>
      </c>
      <c r="I33" s="45">
        <f t="shared" si="0"/>
        <v>-2.65669416540859E-2</v>
      </c>
      <c r="J33" s="82">
        <f t="shared" si="1"/>
        <v>-1.5866941654085857E-2</v>
      </c>
      <c r="K33" s="48">
        <v>34.9</v>
      </c>
      <c r="L33" s="47" t="s">
        <v>12</v>
      </c>
    </row>
    <row r="34" spans="1:12" ht="14.1" customHeight="1">
      <c r="A34" s="42">
        <v>4223</v>
      </c>
      <c r="B34" s="43">
        <v>291</v>
      </c>
      <c r="C34" s="32">
        <v>441</v>
      </c>
      <c r="D34" s="43">
        <f t="shared" si="2"/>
        <v>3</v>
      </c>
      <c r="E34" s="43">
        <f t="shared" si="3"/>
        <v>2025</v>
      </c>
      <c r="F34" s="44">
        <v>4.0029000000000003</v>
      </c>
      <c r="G34" s="44">
        <v>4.4863999999999997</v>
      </c>
      <c r="H34" s="44">
        <f t="shared" si="5"/>
        <v>0.48349999999999937</v>
      </c>
      <c r="I34" s="45">
        <f t="shared" si="0"/>
        <v>-4.9175485124754982E-2</v>
      </c>
      <c r="J34" s="45">
        <f t="shared" si="1"/>
        <v>0.43432451487524437</v>
      </c>
      <c r="K34" s="48">
        <v>64.599999999999994</v>
      </c>
      <c r="L34" s="47" t="s">
        <v>12</v>
      </c>
    </row>
    <row r="35" spans="1:12" ht="14.1" customHeight="1">
      <c r="A35" s="42">
        <v>4223</v>
      </c>
      <c r="B35" s="43">
        <v>291</v>
      </c>
      <c r="C35" s="32">
        <v>451</v>
      </c>
      <c r="D35" s="43">
        <f t="shared" si="2"/>
        <v>3</v>
      </c>
      <c r="E35" s="43">
        <f t="shared" si="3"/>
        <v>2025</v>
      </c>
      <c r="F35" s="44">
        <v>2.6194999999999999</v>
      </c>
      <c r="G35" s="44">
        <v>2.8401000000000001</v>
      </c>
      <c r="H35" s="44">
        <f t="shared" si="5"/>
        <v>0.22060000000000013</v>
      </c>
      <c r="I35" s="45">
        <f t="shared" si="0"/>
        <v>-4.1334811799910151E-2</v>
      </c>
      <c r="J35" s="45">
        <f>H35+I35</f>
        <v>0.17926518820008996</v>
      </c>
      <c r="K35" s="48">
        <v>54.3</v>
      </c>
      <c r="L35" s="47" t="s">
        <v>12</v>
      </c>
    </row>
    <row r="36" spans="1:12" ht="14.1" customHeight="1">
      <c r="A36" s="42">
        <v>4223</v>
      </c>
      <c r="B36" s="43">
        <v>291</v>
      </c>
      <c r="C36" s="32">
        <v>461</v>
      </c>
      <c r="D36" s="43">
        <f t="shared" si="2"/>
        <v>3</v>
      </c>
      <c r="E36" s="43">
        <f t="shared" si="3"/>
        <v>2025</v>
      </c>
      <c r="F36" s="44">
        <v>1.2336</v>
      </c>
      <c r="G36" s="44">
        <v>1.5327999999999999</v>
      </c>
      <c r="H36" s="44">
        <f t="shared" si="5"/>
        <v>0.29919999999999991</v>
      </c>
      <c r="I36" s="45">
        <f t="shared" si="0"/>
        <v>-3.0677585921480278E-2</v>
      </c>
      <c r="J36" s="45">
        <f t="shared" si="1"/>
        <v>0.26852241407851962</v>
      </c>
      <c r="K36" s="48">
        <v>40.299999999999997</v>
      </c>
      <c r="L36" s="47" t="s">
        <v>12</v>
      </c>
    </row>
    <row r="37" spans="1:12" ht="14.1" customHeight="1">
      <c r="A37" s="42">
        <v>4223</v>
      </c>
      <c r="B37" s="43">
        <v>291</v>
      </c>
      <c r="C37" s="32">
        <v>471</v>
      </c>
      <c r="D37" s="43">
        <f t="shared" si="2"/>
        <v>3</v>
      </c>
      <c r="E37" s="43">
        <f t="shared" si="3"/>
        <v>2025</v>
      </c>
      <c r="F37" s="44">
        <v>0.1268</v>
      </c>
      <c r="G37" s="44">
        <v>0.29010000000000002</v>
      </c>
      <c r="H37" s="44">
        <f t="shared" si="5"/>
        <v>0.16330000000000003</v>
      </c>
      <c r="I37" s="45">
        <f t="shared" si="0"/>
        <v>-2.6414695570108334E-2</v>
      </c>
      <c r="J37" s="45">
        <f t="shared" si="1"/>
        <v>0.13688530442989169</v>
      </c>
      <c r="K37" s="48">
        <v>34.700000000000003</v>
      </c>
      <c r="L37" s="47" t="s">
        <v>11</v>
      </c>
    </row>
    <row r="38" spans="1:12" ht="14.1" customHeight="1">
      <c r="A38" s="42">
        <v>4223</v>
      </c>
      <c r="B38" s="43">
        <v>291</v>
      </c>
      <c r="C38" s="32">
        <v>481</v>
      </c>
      <c r="D38" s="43">
        <f t="shared" si="2"/>
        <v>3</v>
      </c>
      <c r="E38" s="43">
        <f t="shared" si="3"/>
        <v>2025</v>
      </c>
      <c r="F38" s="44">
        <v>2.5567000000000002</v>
      </c>
      <c r="G38" s="44">
        <v>2.7631000000000001</v>
      </c>
      <c r="H38" s="44">
        <f t="shared" si="5"/>
        <v>0.20639999999999992</v>
      </c>
      <c r="I38" s="45">
        <f t="shared" si="0"/>
        <v>-2.6490818612097115E-2</v>
      </c>
      <c r="J38" s="45">
        <f t="shared" si="1"/>
        <v>0.17990918138790279</v>
      </c>
      <c r="K38" s="48">
        <v>34.799999999999997</v>
      </c>
      <c r="L38" s="47" t="s">
        <v>12</v>
      </c>
    </row>
    <row r="39" spans="1:12" ht="14.1" customHeight="1">
      <c r="A39" s="49">
        <v>4223</v>
      </c>
      <c r="B39" s="50">
        <v>291</v>
      </c>
      <c r="C39" s="33">
        <v>501</v>
      </c>
      <c r="D39" s="50">
        <f t="shared" si="2"/>
        <v>3</v>
      </c>
      <c r="E39" s="50">
        <f t="shared" si="3"/>
        <v>2025</v>
      </c>
      <c r="F39" s="51">
        <v>5.5614999999999997</v>
      </c>
      <c r="G39" s="51">
        <v>5.9558</v>
      </c>
      <c r="H39" s="44">
        <f>G39-F39</f>
        <v>0.39430000000000032</v>
      </c>
      <c r="I39" s="45">
        <f t="shared" si="0"/>
        <v>-4.1410934841898943E-2</v>
      </c>
      <c r="J39" s="45">
        <f t="shared" si="1"/>
        <v>0.35288906515810137</v>
      </c>
      <c r="K39" s="48">
        <v>54.4</v>
      </c>
      <c r="L39" s="52" t="s">
        <v>12</v>
      </c>
    </row>
    <row r="40" spans="1:12" ht="14.1" customHeight="1">
      <c r="A40" s="49">
        <v>4223</v>
      </c>
      <c r="B40" s="50">
        <v>291</v>
      </c>
      <c r="C40" s="33">
        <v>511</v>
      </c>
      <c r="D40" s="50">
        <f t="shared" si="2"/>
        <v>3</v>
      </c>
      <c r="E40" s="50">
        <f t="shared" si="3"/>
        <v>2025</v>
      </c>
      <c r="F40" s="51">
        <v>0.109</v>
      </c>
      <c r="G40" s="51">
        <v>0.1847</v>
      </c>
      <c r="H40" s="44">
        <f t="shared" si="5"/>
        <v>7.5700000000000003E-2</v>
      </c>
      <c r="I40" s="45">
        <f t="shared" si="0"/>
        <v>-3.0905955047446636E-2</v>
      </c>
      <c r="J40" s="45">
        <f t="shared" si="1"/>
        <v>4.4794044952553368E-2</v>
      </c>
      <c r="K40" s="48">
        <v>40.6</v>
      </c>
      <c r="L40" s="52" t="s">
        <v>12</v>
      </c>
    </row>
    <row r="41" spans="1:12" ht="14.1" customHeight="1">
      <c r="A41" s="42">
        <v>4223</v>
      </c>
      <c r="B41" s="43">
        <v>291</v>
      </c>
      <c r="C41" s="32">
        <v>561</v>
      </c>
      <c r="D41" s="43">
        <f t="shared" si="2"/>
        <v>3</v>
      </c>
      <c r="E41" s="43">
        <f t="shared" si="3"/>
        <v>2025</v>
      </c>
      <c r="F41" s="44">
        <v>3.7094</v>
      </c>
      <c r="G41" s="44">
        <v>4.0647000000000002</v>
      </c>
      <c r="H41" s="44">
        <f t="shared" si="5"/>
        <v>0.35530000000000017</v>
      </c>
      <c r="I41" s="45">
        <f t="shared" si="0"/>
        <v>-2.6490818612097115E-2</v>
      </c>
      <c r="J41" s="45">
        <f t="shared" si="1"/>
        <v>0.32880918138790305</v>
      </c>
      <c r="K41" s="48">
        <v>34.799999999999997</v>
      </c>
      <c r="L41" s="47" t="s">
        <v>12</v>
      </c>
    </row>
    <row r="42" spans="1:12" ht="14.1" customHeight="1">
      <c r="A42" s="42">
        <v>4223</v>
      </c>
      <c r="B42" s="43">
        <v>291</v>
      </c>
      <c r="C42" s="32">
        <v>581</v>
      </c>
      <c r="D42" s="43">
        <f t="shared" si="2"/>
        <v>3</v>
      </c>
      <c r="E42" s="43">
        <f t="shared" si="3"/>
        <v>2025</v>
      </c>
      <c r="F42" s="44" t="s">
        <v>58</v>
      </c>
      <c r="G42" s="44" t="s">
        <v>58</v>
      </c>
      <c r="H42" s="44">
        <f>K42*($P$4/$P$5)</f>
        <v>0.3001786747369532</v>
      </c>
      <c r="I42" s="45">
        <f t="shared" si="0"/>
        <v>-4.9251608166743774E-2</v>
      </c>
      <c r="J42" s="45">
        <f t="shared" si="1"/>
        <v>0.25092706657020941</v>
      </c>
      <c r="K42" s="48">
        <v>64.7</v>
      </c>
      <c r="L42" s="47" t="s">
        <v>11</v>
      </c>
    </row>
    <row r="43" spans="1:12" ht="14.1" customHeight="1">
      <c r="A43" s="42">
        <v>4223</v>
      </c>
      <c r="B43" s="43">
        <v>291</v>
      </c>
      <c r="C43" s="32">
        <v>591</v>
      </c>
      <c r="D43" s="43">
        <f t="shared" si="2"/>
        <v>3</v>
      </c>
      <c r="E43" s="43">
        <f t="shared" si="3"/>
        <v>2025</v>
      </c>
      <c r="F43" s="44" t="s">
        <v>58</v>
      </c>
      <c r="G43" s="44" t="s">
        <v>58</v>
      </c>
      <c r="H43" s="44">
        <f>K43*($P$4/$P$5)</f>
        <v>0.16099227223141077</v>
      </c>
      <c r="I43" s="45">
        <f t="shared" si="0"/>
        <v>-2.6414695570108334E-2</v>
      </c>
      <c r="J43" s="45">
        <f t="shared" si="1"/>
        <v>0.13457757666130243</v>
      </c>
      <c r="K43" s="48">
        <v>34.700000000000003</v>
      </c>
      <c r="L43" s="47" t="s">
        <v>11</v>
      </c>
    </row>
    <row r="44" spans="1:12" ht="14.1" customHeight="1">
      <c r="A44" s="42">
        <v>4223</v>
      </c>
      <c r="B44" s="43">
        <v>291</v>
      </c>
      <c r="C44" s="32">
        <v>601</v>
      </c>
      <c r="D44" s="43">
        <f t="shared" si="2"/>
        <v>3</v>
      </c>
      <c r="E44" s="43">
        <f t="shared" si="3"/>
        <v>2025</v>
      </c>
      <c r="F44" s="44">
        <v>2.8275999999999999</v>
      </c>
      <c r="G44" s="44">
        <v>3.2002999999999999</v>
      </c>
      <c r="H44" s="44">
        <f t="shared" si="5"/>
        <v>0.37270000000000003</v>
      </c>
      <c r="I44" s="45">
        <f t="shared" si="0"/>
        <v>-2.6490818612097115E-2</v>
      </c>
      <c r="J44" s="45">
        <f t="shared" si="1"/>
        <v>0.34620918138790291</v>
      </c>
      <c r="K44" s="48">
        <v>34.799999999999997</v>
      </c>
      <c r="L44" s="47" t="s">
        <v>12</v>
      </c>
    </row>
    <row r="45" spans="1:12" ht="14.1" customHeight="1">
      <c r="A45" s="42">
        <v>4223</v>
      </c>
      <c r="B45" s="43">
        <v>291</v>
      </c>
      <c r="C45" s="32">
        <v>611</v>
      </c>
      <c r="D45" s="43">
        <f t="shared" si="2"/>
        <v>3</v>
      </c>
      <c r="E45" s="43">
        <f t="shared" si="3"/>
        <v>2025</v>
      </c>
      <c r="F45" s="44">
        <v>4.2012999999999998</v>
      </c>
      <c r="G45" s="44">
        <v>4.2173999999999996</v>
      </c>
      <c r="H45" s="44">
        <f t="shared" si="5"/>
        <v>1.6099999999999781E-2</v>
      </c>
      <c r="I45" s="45">
        <f t="shared" si="0"/>
        <v>-4.9175485124754982E-2</v>
      </c>
      <c r="J45" s="82">
        <f t="shared" si="1"/>
        <v>-3.3075485124755201E-2</v>
      </c>
      <c r="K45" s="48">
        <v>64.599999999999994</v>
      </c>
      <c r="L45" s="47" t="s">
        <v>12</v>
      </c>
    </row>
    <row r="46" spans="1:12" ht="14.1" customHeight="1">
      <c r="A46" s="42">
        <v>4223</v>
      </c>
      <c r="B46" s="43">
        <v>291</v>
      </c>
      <c r="C46" s="32">
        <v>621</v>
      </c>
      <c r="D46" s="43">
        <f t="shared" si="2"/>
        <v>3</v>
      </c>
      <c r="E46" s="43">
        <f t="shared" si="3"/>
        <v>2025</v>
      </c>
      <c r="F46" s="44">
        <v>0.80689999999999995</v>
      </c>
      <c r="G46" s="44">
        <v>0.80689999999999995</v>
      </c>
      <c r="H46" s="44">
        <f t="shared" si="5"/>
        <v>0</v>
      </c>
      <c r="I46" s="45">
        <f t="shared" si="0"/>
        <v>-4.9099362082766211E-2</v>
      </c>
      <c r="J46" s="82">
        <f t="shared" si="1"/>
        <v>-4.9099362082766211E-2</v>
      </c>
      <c r="K46" s="48">
        <v>64.5</v>
      </c>
      <c r="L46" s="47" t="s">
        <v>12</v>
      </c>
    </row>
    <row r="47" spans="1:12" ht="14.1" customHeight="1">
      <c r="A47" s="42">
        <v>4223</v>
      </c>
      <c r="B47" s="43">
        <v>291</v>
      </c>
      <c r="C47" s="32">
        <v>631</v>
      </c>
      <c r="D47" s="43">
        <f t="shared" si="2"/>
        <v>3</v>
      </c>
      <c r="E47" s="43">
        <f t="shared" si="3"/>
        <v>2025</v>
      </c>
      <c r="F47" s="44">
        <v>2.5425</v>
      </c>
      <c r="G47" s="44">
        <v>2.7075</v>
      </c>
      <c r="H47" s="44">
        <f t="shared" si="5"/>
        <v>0.16500000000000004</v>
      </c>
      <c r="I47" s="45">
        <f t="shared" si="0"/>
        <v>-2.65669416540859E-2</v>
      </c>
      <c r="J47" s="45">
        <f t="shared" si="1"/>
        <v>0.13843305834591413</v>
      </c>
      <c r="K47" s="48">
        <v>34.9</v>
      </c>
      <c r="L47" s="47" t="s">
        <v>12</v>
      </c>
    </row>
    <row r="48" spans="1:12" ht="14.1" customHeight="1">
      <c r="A48" s="42">
        <v>4223</v>
      </c>
      <c r="B48" s="43">
        <v>291</v>
      </c>
      <c r="C48" s="32">
        <v>641</v>
      </c>
      <c r="D48" s="43">
        <f t="shared" si="2"/>
        <v>3</v>
      </c>
      <c r="E48" s="43">
        <f t="shared" si="3"/>
        <v>2025</v>
      </c>
      <c r="F48" s="44" t="s">
        <v>58</v>
      </c>
      <c r="G48" s="44" t="s">
        <v>58</v>
      </c>
      <c r="H48" s="44">
        <f>K48*($P$4/$P$5)</f>
        <v>0.16145622690642922</v>
      </c>
      <c r="I48" s="45">
        <f t="shared" si="0"/>
        <v>-2.6490818612097115E-2</v>
      </c>
      <c r="J48" s="45">
        <f t="shared" si="1"/>
        <v>0.1349654082943321</v>
      </c>
      <c r="K48" s="48">
        <v>34.799999999999997</v>
      </c>
      <c r="L48" s="47" t="s">
        <v>11</v>
      </c>
    </row>
    <row r="49" spans="1:12" ht="14.1" customHeight="1">
      <c r="A49" s="42">
        <v>4223</v>
      </c>
      <c r="B49" s="43">
        <v>291</v>
      </c>
      <c r="C49" s="32">
        <v>651</v>
      </c>
      <c r="D49" s="43">
        <f t="shared" si="2"/>
        <v>3</v>
      </c>
      <c r="E49" s="43">
        <f t="shared" si="3"/>
        <v>2025</v>
      </c>
      <c r="F49" s="44">
        <v>4.7610000000000001</v>
      </c>
      <c r="G49" s="44">
        <v>4.9707999999999997</v>
      </c>
      <c r="H49" s="44">
        <f t="shared" si="5"/>
        <v>0.20979999999999954</v>
      </c>
      <c r="I49" s="45">
        <f t="shared" si="0"/>
        <v>-4.9175485124754982E-2</v>
      </c>
      <c r="J49" s="45">
        <f t="shared" si="1"/>
        <v>0.16062451487524457</v>
      </c>
      <c r="K49" s="48">
        <v>64.599999999999994</v>
      </c>
      <c r="L49" s="47" t="s">
        <v>12</v>
      </c>
    </row>
    <row r="50" spans="1:12" ht="14.1" customHeight="1">
      <c r="A50" s="42">
        <v>4223</v>
      </c>
      <c r="B50" s="43">
        <v>291</v>
      </c>
      <c r="C50" s="32">
        <v>661</v>
      </c>
      <c r="D50" s="43">
        <f t="shared" si="2"/>
        <v>3</v>
      </c>
      <c r="E50" s="43">
        <f t="shared" si="3"/>
        <v>2025</v>
      </c>
      <c r="F50" s="44" t="s">
        <v>58</v>
      </c>
      <c r="G50" s="44" t="s">
        <v>58</v>
      </c>
      <c r="H50" s="44">
        <f>K50*($P$4/$P$5)</f>
        <v>0.3001786747369532</v>
      </c>
      <c r="I50" s="45">
        <f t="shared" si="0"/>
        <v>-4.9251608166743774E-2</v>
      </c>
      <c r="J50" s="45">
        <f t="shared" si="1"/>
        <v>0.25092706657020941</v>
      </c>
      <c r="K50" s="48">
        <v>64.7</v>
      </c>
      <c r="L50" s="47" t="s">
        <v>11</v>
      </c>
    </row>
    <row r="51" spans="1:12" ht="14.1" customHeight="1">
      <c r="A51" s="42">
        <v>4223</v>
      </c>
      <c r="B51" s="43">
        <v>291</v>
      </c>
      <c r="C51" s="32">
        <v>671</v>
      </c>
      <c r="D51" s="43">
        <f t="shared" si="2"/>
        <v>3</v>
      </c>
      <c r="E51" s="43">
        <f t="shared" si="3"/>
        <v>2025</v>
      </c>
      <c r="F51" s="44">
        <v>0.36880000000000002</v>
      </c>
      <c r="G51" s="44">
        <v>0.36880000000000002</v>
      </c>
      <c r="H51" s="44">
        <f t="shared" si="5"/>
        <v>0</v>
      </c>
      <c r="I51" s="45">
        <f t="shared" si="0"/>
        <v>-2.6490818612097115E-2</v>
      </c>
      <c r="J51" s="82">
        <f>H51+I51</f>
        <v>-2.6490818612097115E-2</v>
      </c>
      <c r="K51" s="48">
        <v>34.799999999999997</v>
      </c>
      <c r="L51" s="47" t="s">
        <v>12</v>
      </c>
    </row>
    <row r="52" spans="1:12" ht="14.1" customHeight="1">
      <c r="A52" s="49">
        <v>4223</v>
      </c>
      <c r="B52" s="50">
        <v>291</v>
      </c>
      <c r="C52" s="33">
        <v>681</v>
      </c>
      <c r="D52" s="50">
        <f t="shared" si="2"/>
        <v>3</v>
      </c>
      <c r="E52" s="50">
        <f t="shared" si="3"/>
        <v>2025</v>
      </c>
      <c r="F52" s="51">
        <v>0.11210000000000001</v>
      </c>
      <c r="G52" s="51">
        <v>0.11210000000000001</v>
      </c>
      <c r="H52" s="44">
        <f t="shared" si="5"/>
        <v>0</v>
      </c>
      <c r="I52" s="45">
        <f t="shared" si="0"/>
        <v>-2.6414695570108334E-2</v>
      </c>
      <c r="J52" s="82">
        <f>H52+I52</f>
        <v>-2.6414695570108334E-2</v>
      </c>
      <c r="K52" s="48">
        <v>34.700000000000003</v>
      </c>
      <c r="L52" s="52" t="s">
        <v>12</v>
      </c>
    </row>
    <row r="53" spans="1:12" ht="14.1" customHeight="1">
      <c r="A53" s="49">
        <v>4223</v>
      </c>
      <c r="B53" s="50">
        <v>291</v>
      </c>
      <c r="C53" s="33">
        <v>691</v>
      </c>
      <c r="D53" s="50">
        <f t="shared" si="2"/>
        <v>3</v>
      </c>
      <c r="E53" s="50">
        <f t="shared" si="3"/>
        <v>2025</v>
      </c>
      <c r="F53" s="51">
        <v>5.8097000000000003</v>
      </c>
      <c r="G53" s="51">
        <v>6.1380999999999997</v>
      </c>
      <c r="H53" s="44">
        <f t="shared" si="5"/>
        <v>0.32839999999999936</v>
      </c>
      <c r="I53" s="45">
        <f t="shared" si="0"/>
        <v>-4.9175485124754982E-2</v>
      </c>
      <c r="J53" s="45">
        <f t="shared" ref="J53:J65" si="8">H53+I53</f>
        <v>0.27922451487524436</v>
      </c>
      <c r="K53" s="48">
        <v>64.599999999999994</v>
      </c>
      <c r="L53" s="52" t="s">
        <v>12</v>
      </c>
    </row>
    <row r="54" spans="1:12" ht="14.1" customHeight="1">
      <c r="A54" s="49">
        <v>4223</v>
      </c>
      <c r="B54" s="50">
        <v>291</v>
      </c>
      <c r="C54" s="33">
        <v>701</v>
      </c>
      <c r="D54" s="50">
        <f t="shared" si="2"/>
        <v>3</v>
      </c>
      <c r="E54" s="50">
        <f t="shared" si="3"/>
        <v>2025</v>
      </c>
      <c r="F54" s="51">
        <v>0.92290000000000005</v>
      </c>
      <c r="G54" s="51">
        <v>0.92290000000000005</v>
      </c>
      <c r="H54" s="44">
        <f t="shared" si="5"/>
        <v>0</v>
      </c>
      <c r="I54" s="45">
        <f t="shared" si="0"/>
        <v>-4.9023239040777426E-2</v>
      </c>
      <c r="J54" s="82">
        <f t="shared" si="8"/>
        <v>-4.9023239040777426E-2</v>
      </c>
      <c r="K54" s="48">
        <v>64.400000000000006</v>
      </c>
      <c r="L54" s="52" t="s">
        <v>12</v>
      </c>
    </row>
    <row r="55" spans="1:12" ht="14.1" customHeight="1">
      <c r="A55" s="53">
        <v>4223</v>
      </c>
      <c r="B55" s="50">
        <v>291</v>
      </c>
      <c r="C55" s="33">
        <v>711</v>
      </c>
      <c r="D55" s="50">
        <f t="shared" si="2"/>
        <v>3</v>
      </c>
      <c r="E55" s="50">
        <f t="shared" si="3"/>
        <v>2025</v>
      </c>
      <c r="F55" s="51" t="s">
        <v>58</v>
      </c>
      <c r="G55" s="51" t="s">
        <v>58</v>
      </c>
      <c r="H55" s="44">
        <f>K55*($P$4/$P$5)</f>
        <v>0.16192018158144769</v>
      </c>
      <c r="I55" s="45">
        <f t="shared" si="0"/>
        <v>-2.65669416540859E-2</v>
      </c>
      <c r="J55" s="45">
        <f t="shared" si="8"/>
        <v>0.13535323992736178</v>
      </c>
      <c r="K55" s="48">
        <v>34.9</v>
      </c>
      <c r="L55" s="54" t="s">
        <v>11</v>
      </c>
    </row>
    <row r="56" spans="1:12" ht="14.1" customHeight="1">
      <c r="A56" s="52">
        <v>4223</v>
      </c>
      <c r="B56" s="50">
        <v>291</v>
      </c>
      <c r="C56" s="33">
        <v>721</v>
      </c>
      <c r="D56" s="50">
        <f t="shared" si="2"/>
        <v>3</v>
      </c>
      <c r="E56" s="50">
        <f t="shared" si="3"/>
        <v>2025</v>
      </c>
      <c r="F56" s="51" t="s">
        <v>58</v>
      </c>
      <c r="G56" s="51" t="s">
        <v>58</v>
      </c>
      <c r="H56" s="44">
        <f>K56*($P$4/$P$5)</f>
        <v>0.16238413625646619</v>
      </c>
      <c r="I56" s="45">
        <f t="shared" si="0"/>
        <v>-2.6643064696074688E-2</v>
      </c>
      <c r="J56" s="45">
        <f t="shared" si="8"/>
        <v>0.1357410715603915</v>
      </c>
      <c r="K56" s="48">
        <v>35</v>
      </c>
      <c r="L56" s="52" t="s">
        <v>11</v>
      </c>
    </row>
    <row r="57" spans="1:12" ht="14.1" customHeight="1">
      <c r="A57" s="53">
        <v>4223</v>
      </c>
      <c r="B57" s="50">
        <v>291</v>
      </c>
      <c r="C57" s="33">
        <v>731</v>
      </c>
      <c r="D57" s="50">
        <f t="shared" si="2"/>
        <v>3</v>
      </c>
      <c r="E57" s="50">
        <f t="shared" si="3"/>
        <v>2025</v>
      </c>
      <c r="F57" s="51">
        <v>4.1558000000000002</v>
      </c>
      <c r="G57" s="51">
        <v>4.7032999999999996</v>
      </c>
      <c r="H57" s="44">
        <f t="shared" si="5"/>
        <v>0.54749999999999943</v>
      </c>
      <c r="I57" s="45">
        <f t="shared" si="0"/>
        <v>-4.9251608166743774E-2</v>
      </c>
      <c r="J57" s="45">
        <f t="shared" si="8"/>
        <v>0.49824839183325564</v>
      </c>
      <c r="K57" s="48">
        <v>64.7</v>
      </c>
      <c r="L57" s="54" t="s">
        <v>12</v>
      </c>
    </row>
    <row r="58" spans="1:12" ht="14.1" customHeight="1">
      <c r="A58" s="47">
        <v>4223</v>
      </c>
      <c r="B58" s="43">
        <v>291</v>
      </c>
      <c r="C58" s="32">
        <v>741</v>
      </c>
      <c r="D58" s="43">
        <f t="shared" si="2"/>
        <v>3</v>
      </c>
      <c r="E58" s="43">
        <f t="shared" si="3"/>
        <v>2025</v>
      </c>
      <c r="F58" s="44" t="s">
        <v>58</v>
      </c>
      <c r="G58" s="44" t="s">
        <v>58</v>
      </c>
      <c r="H58" s="44">
        <f>K58*($P$4/$P$5)</f>
        <v>0.29878681071189783</v>
      </c>
      <c r="I58" s="45">
        <f t="shared" si="0"/>
        <v>-4.9023239040777426E-2</v>
      </c>
      <c r="J58" s="45">
        <f t="shared" si="8"/>
        <v>0.2497635716711204</v>
      </c>
      <c r="K58" s="48">
        <v>64.400000000000006</v>
      </c>
      <c r="L58" s="47" t="s">
        <v>11</v>
      </c>
    </row>
    <row r="59" spans="1:12" ht="14.1" customHeight="1">
      <c r="A59" s="55">
        <v>4223</v>
      </c>
      <c r="B59" s="43">
        <v>291</v>
      </c>
      <c r="C59" s="32">
        <v>751</v>
      </c>
      <c r="D59" s="43">
        <f t="shared" si="2"/>
        <v>3</v>
      </c>
      <c r="E59" s="43">
        <f t="shared" si="3"/>
        <v>2025</v>
      </c>
      <c r="F59" s="44">
        <v>0.1386</v>
      </c>
      <c r="G59" s="44">
        <v>0.1386</v>
      </c>
      <c r="H59" s="44">
        <f t="shared" si="5"/>
        <v>0</v>
      </c>
      <c r="I59" s="45">
        <f t="shared" si="0"/>
        <v>-2.6338572528119549E-2</v>
      </c>
      <c r="J59" s="82">
        <f t="shared" si="8"/>
        <v>-2.6338572528119549E-2</v>
      </c>
      <c r="K59" s="48">
        <v>34.6</v>
      </c>
      <c r="L59" s="56" t="s">
        <v>12</v>
      </c>
    </row>
    <row r="60" spans="1:12" ht="14.1" customHeight="1">
      <c r="A60" s="47">
        <v>4223</v>
      </c>
      <c r="B60" s="43">
        <v>291</v>
      </c>
      <c r="C60" s="32">
        <v>761</v>
      </c>
      <c r="D60" s="43">
        <f t="shared" si="2"/>
        <v>3</v>
      </c>
      <c r="E60" s="43">
        <f t="shared" si="3"/>
        <v>2025</v>
      </c>
      <c r="F60" s="44" t="s">
        <v>58</v>
      </c>
      <c r="G60" s="44" t="s">
        <v>58</v>
      </c>
      <c r="H60" s="44">
        <f>K60*($P$4/$P$5)</f>
        <v>0.16192018158144769</v>
      </c>
      <c r="I60" s="45">
        <f t="shared" si="0"/>
        <v>-2.65669416540859E-2</v>
      </c>
      <c r="J60" s="45">
        <f t="shared" si="8"/>
        <v>0.13535323992736178</v>
      </c>
      <c r="K60" s="48">
        <v>34.9</v>
      </c>
      <c r="L60" s="47" t="s">
        <v>11</v>
      </c>
    </row>
    <row r="61" spans="1:12" ht="14.1" customHeight="1">
      <c r="A61" s="55">
        <v>4223</v>
      </c>
      <c r="B61" s="43">
        <v>291</v>
      </c>
      <c r="C61" s="32">
        <v>771</v>
      </c>
      <c r="D61" s="43">
        <f t="shared" si="2"/>
        <v>3</v>
      </c>
      <c r="E61" s="43">
        <f t="shared" si="3"/>
        <v>2025</v>
      </c>
      <c r="F61" s="44">
        <v>5.9348000000000001</v>
      </c>
      <c r="G61" s="44">
        <v>6.5411000000000001</v>
      </c>
      <c r="H61" s="44">
        <f>G61-F61</f>
        <v>0.60630000000000006</v>
      </c>
      <c r="I61" s="45">
        <f t="shared" si="0"/>
        <v>-4.9099362082766211E-2</v>
      </c>
      <c r="J61" s="45">
        <f t="shared" si="8"/>
        <v>0.55720063791723384</v>
      </c>
      <c r="K61" s="48">
        <v>64.5</v>
      </c>
      <c r="L61" s="56" t="s">
        <v>12</v>
      </c>
    </row>
    <row r="62" spans="1:12" ht="14.1" customHeight="1">
      <c r="A62" s="47">
        <v>4223</v>
      </c>
      <c r="B62" s="43">
        <v>291</v>
      </c>
      <c r="C62" s="32">
        <v>781</v>
      </c>
      <c r="D62" s="43">
        <f t="shared" si="2"/>
        <v>3</v>
      </c>
      <c r="E62" s="43">
        <f t="shared" si="3"/>
        <v>2025</v>
      </c>
      <c r="F62" s="44">
        <v>1.0057</v>
      </c>
      <c r="G62" s="44">
        <v>1.0057</v>
      </c>
      <c r="H62" s="44">
        <f t="shared" si="5"/>
        <v>0</v>
      </c>
      <c r="I62" s="45">
        <f t="shared" si="0"/>
        <v>-4.9099362082766211E-2</v>
      </c>
      <c r="J62" s="82">
        <f t="shared" si="8"/>
        <v>-4.9099362082766211E-2</v>
      </c>
      <c r="K62" s="48">
        <v>64.5</v>
      </c>
      <c r="L62" s="47" t="s">
        <v>12</v>
      </c>
    </row>
    <row r="63" spans="1:12" ht="14.1" customHeight="1">
      <c r="A63" s="55">
        <v>4223</v>
      </c>
      <c r="B63" s="43">
        <v>291</v>
      </c>
      <c r="C63" s="32">
        <v>791</v>
      </c>
      <c r="D63" s="43">
        <f t="shared" si="2"/>
        <v>3</v>
      </c>
      <c r="E63" s="43">
        <f t="shared" si="3"/>
        <v>2025</v>
      </c>
      <c r="F63" s="44">
        <v>2.5937000000000001</v>
      </c>
      <c r="G63" s="44">
        <v>2.7435999999999998</v>
      </c>
      <c r="H63" s="44">
        <f t="shared" si="5"/>
        <v>0.1498999999999997</v>
      </c>
      <c r="I63" s="45">
        <f t="shared" si="0"/>
        <v>-2.6490818612097115E-2</v>
      </c>
      <c r="J63" s="45">
        <f t="shared" si="8"/>
        <v>0.12340918138790258</v>
      </c>
      <c r="K63" s="48">
        <v>34.799999999999997</v>
      </c>
      <c r="L63" s="56" t="s">
        <v>12</v>
      </c>
    </row>
    <row r="64" spans="1:12" ht="14.1" customHeight="1">
      <c r="A64" s="47">
        <v>4223</v>
      </c>
      <c r="B64" s="43">
        <v>291</v>
      </c>
      <c r="C64" s="32">
        <v>801</v>
      </c>
      <c r="D64" s="43">
        <f t="shared" si="2"/>
        <v>3</v>
      </c>
      <c r="E64" s="43">
        <f t="shared" si="3"/>
        <v>2025</v>
      </c>
      <c r="F64" s="44">
        <v>1.5198</v>
      </c>
      <c r="G64" s="44">
        <v>1.6636</v>
      </c>
      <c r="H64" s="44">
        <f t="shared" si="5"/>
        <v>0.14379999999999993</v>
      </c>
      <c r="I64" s="45">
        <f t="shared" si="0"/>
        <v>-2.6414695570108334E-2</v>
      </c>
      <c r="J64" s="45">
        <f t="shared" si="8"/>
        <v>0.11738530442989159</v>
      </c>
      <c r="K64" s="48">
        <v>34.700000000000003</v>
      </c>
      <c r="L64" s="47" t="s">
        <v>12</v>
      </c>
    </row>
    <row r="65" spans="1:12" ht="14.1" customHeight="1">
      <c r="A65" s="55">
        <v>4223</v>
      </c>
      <c r="B65" s="43">
        <v>291</v>
      </c>
      <c r="C65" s="32">
        <v>811</v>
      </c>
      <c r="D65" s="43">
        <f t="shared" si="2"/>
        <v>3</v>
      </c>
      <c r="E65" s="43">
        <f t="shared" si="3"/>
        <v>2025</v>
      </c>
      <c r="F65" s="44">
        <v>5.7256999999999998</v>
      </c>
      <c r="G65" s="44">
        <v>6.3346</v>
      </c>
      <c r="H65" s="44">
        <f t="shared" si="5"/>
        <v>0.60890000000000022</v>
      </c>
      <c r="I65" s="45">
        <f t="shared" si="0"/>
        <v>-4.9175485124754982E-2</v>
      </c>
      <c r="J65" s="45">
        <f t="shared" si="8"/>
        <v>0.55972451487524522</v>
      </c>
      <c r="K65" s="48">
        <v>64.599999999999994</v>
      </c>
      <c r="L65" s="47" t="s">
        <v>12</v>
      </c>
    </row>
    <row r="66" spans="1:12" ht="14.1" customHeight="1">
      <c r="A66" s="47">
        <v>4223</v>
      </c>
      <c r="B66" s="43">
        <v>291</v>
      </c>
      <c r="C66" s="32">
        <v>821</v>
      </c>
      <c r="D66" s="43">
        <f t="shared" si="2"/>
        <v>3</v>
      </c>
      <c r="E66" s="43">
        <f t="shared" si="3"/>
        <v>2025</v>
      </c>
      <c r="F66" s="44">
        <v>5.1132999999999997</v>
      </c>
      <c r="G66" s="44">
        <v>5.5579000000000001</v>
      </c>
      <c r="H66" s="44">
        <f t="shared" si="5"/>
        <v>0.44460000000000033</v>
      </c>
      <c r="I66" s="45">
        <f t="shared" si="0"/>
        <v>-4.9023239040777426E-2</v>
      </c>
      <c r="J66" s="45">
        <f>H66+I66</f>
        <v>0.3955767609592229</v>
      </c>
      <c r="K66" s="48">
        <v>64.400000000000006</v>
      </c>
      <c r="L66" s="47" t="s">
        <v>12</v>
      </c>
    </row>
    <row r="67" spans="1:12" ht="14.1" customHeight="1">
      <c r="A67" s="55">
        <v>4223</v>
      </c>
      <c r="B67" s="43">
        <v>291</v>
      </c>
      <c r="C67" s="32">
        <v>831</v>
      </c>
      <c r="D67" s="43">
        <f t="shared" si="2"/>
        <v>3</v>
      </c>
      <c r="E67" s="43">
        <f t="shared" si="3"/>
        <v>2025</v>
      </c>
      <c r="F67" s="44">
        <v>0.40989999999999999</v>
      </c>
      <c r="G67" s="44">
        <v>0.42420000000000002</v>
      </c>
      <c r="H67" s="44">
        <f t="shared" si="5"/>
        <v>1.4300000000000035E-2</v>
      </c>
      <c r="I67" s="45">
        <f t="shared" si="0"/>
        <v>-2.6490818612097115E-2</v>
      </c>
      <c r="J67" s="82">
        <f t="shared" ref="J67:J81" si="9">H67+I67</f>
        <v>-1.219081861209708E-2</v>
      </c>
      <c r="K67" s="48">
        <v>34.799999999999997</v>
      </c>
      <c r="L67" s="56" t="s">
        <v>12</v>
      </c>
    </row>
    <row r="68" spans="1:12" ht="14.1" customHeight="1">
      <c r="A68" s="47">
        <v>4223</v>
      </c>
      <c r="B68" s="43">
        <v>291</v>
      </c>
      <c r="C68" s="32">
        <v>841</v>
      </c>
      <c r="D68" s="43">
        <f t="shared" si="2"/>
        <v>3</v>
      </c>
      <c r="E68" s="43">
        <f t="shared" si="3"/>
        <v>2025</v>
      </c>
      <c r="F68" s="44">
        <v>1.1062000000000001</v>
      </c>
      <c r="G68" s="44">
        <v>1.1601999999999999</v>
      </c>
      <c r="H68" s="44">
        <f t="shared" si="5"/>
        <v>5.3999999999999826E-2</v>
      </c>
      <c r="I68" s="45">
        <f t="shared" si="0"/>
        <v>-2.6490818612097115E-2</v>
      </c>
      <c r="J68" s="45">
        <f t="shared" si="9"/>
        <v>2.7509181387902711E-2</v>
      </c>
      <c r="K68" s="48">
        <v>34.799999999999997</v>
      </c>
      <c r="L68" s="47" t="s">
        <v>12</v>
      </c>
    </row>
    <row r="69" spans="1:12" ht="14.1" customHeight="1">
      <c r="A69" s="55">
        <v>4223</v>
      </c>
      <c r="B69" s="43">
        <v>291</v>
      </c>
      <c r="C69" s="32">
        <v>851</v>
      </c>
      <c r="D69" s="43">
        <f t="shared" si="2"/>
        <v>3</v>
      </c>
      <c r="E69" s="43">
        <f t="shared" si="3"/>
        <v>2025</v>
      </c>
      <c r="F69" s="44" t="s">
        <v>58</v>
      </c>
      <c r="G69" s="44" t="s">
        <v>58</v>
      </c>
      <c r="H69" s="44">
        <f>K69*($P$4/$P$5)</f>
        <v>0.29925076538691625</v>
      </c>
      <c r="I69" s="45">
        <f t="shared" ref="I69:I132" si="10">K69*($J$136-$J$138)/$J$139</f>
        <v>-4.9099362082766211E-2</v>
      </c>
      <c r="J69" s="45">
        <f t="shared" si="9"/>
        <v>0.25015140330415003</v>
      </c>
      <c r="K69" s="48">
        <v>64.5</v>
      </c>
      <c r="L69" s="56" t="s">
        <v>11</v>
      </c>
    </row>
    <row r="70" spans="1:12" ht="14.1" customHeight="1">
      <c r="A70" s="47">
        <v>4223</v>
      </c>
      <c r="B70" s="43">
        <v>291</v>
      </c>
      <c r="C70" s="32">
        <v>861</v>
      </c>
      <c r="D70" s="43">
        <f t="shared" si="2"/>
        <v>3</v>
      </c>
      <c r="E70" s="43">
        <f t="shared" si="3"/>
        <v>2025</v>
      </c>
      <c r="F70" s="44">
        <v>3.7404999999999999</v>
      </c>
      <c r="G70" s="44">
        <v>4.2816000000000001</v>
      </c>
      <c r="H70" s="44">
        <f t="shared" si="5"/>
        <v>0.54110000000000014</v>
      </c>
      <c r="I70" s="45">
        <f t="shared" si="10"/>
        <v>-4.9099362082766211E-2</v>
      </c>
      <c r="J70" s="45">
        <f t="shared" si="9"/>
        <v>0.49200063791723392</v>
      </c>
      <c r="K70" s="48">
        <v>64.5</v>
      </c>
      <c r="L70" s="47" t="s">
        <v>12</v>
      </c>
    </row>
    <row r="71" spans="1:12" ht="14.1" customHeight="1">
      <c r="A71" s="55">
        <v>4223</v>
      </c>
      <c r="B71" s="43">
        <v>291</v>
      </c>
      <c r="C71" s="32">
        <v>871</v>
      </c>
      <c r="D71" s="43">
        <f t="shared" si="2"/>
        <v>3</v>
      </c>
      <c r="E71" s="43">
        <f t="shared" si="3"/>
        <v>2025</v>
      </c>
      <c r="F71" s="44" t="s">
        <v>58</v>
      </c>
      <c r="G71" s="44" t="s">
        <v>58</v>
      </c>
      <c r="H71" s="44">
        <f>K71*($P$4/$P$5)</f>
        <v>0.16145622690642922</v>
      </c>
      <c r="I71" s="45">
        <f t="shared" si="10"/>
        <v>-2.6490818612097115E-2</v>
      </c>
      <c r="J71" s="45">
        <f t="shared" si="9"/>
        <v>0.1349654082943321</v>
      </c>
      <c r="K71" s="48">
        <v>34.799999999999997</v>
      </c>
      <c r="L71" s="56" t="s">
        <v>11</v>
      </c>
    </row>
    <row r="72" spans="1:12" ht="14.1" customHeight="1">
      <c r="A72" s="47">
        <v>4223</v>
      </c>
      <c r="B72" s="43">
        <v>291</v>
      </c>
      <c r="C72" s="32">
        <v>881</v>
      </c>
      <c r="D72" s="43">
        <f t="shared" si="2"/>
        <v>3</v>
      </c>
      <c r="E72" s="43">
        <f t="shared" si="3"/>
        <v>2025</v>
      </c>
      <c r="F72" s="44" t="s">
        <v>58</v>
      </c>
      <c r="G72" s="44" t="s">
        <v>58</v>
      </c>
      <c r="H72" s="44">
        <f>K72*($P$4/$P$5)</f>
        <v>0.16145622690642922</v>
      </c>
      <c r="I72" s="45">
        <f t="shared" si="10"/>
        <v>-2.6490818612097115E-2</v>
      </c>
      <c r="J72" s="45">
        <f t="shared" si="9"/>
        <v>0.1349654082943321</v>
      </c>
      <c r="K72" s="48">
        <v>34.799999999999997</v>
      </c>
      <c r="L72" s="47" t="s">
        <v>11</v>
      </c>
    </row>
    <row r="73" spans="1:12" ht="14.1" customHeight="1">
      <c r="A73" s="55">
        <v>4223</v>
      </c>
      <c r="B73" s="43">
        <v>291</v>
      </c>
      <c r="C73" s="32">
        <v>891</v>
      </c>
      <c r="D73" s="43">
        <f t="shared" si="2"/>
        <v>3</v>
      </c>
      <c r="E73" s="43">
        <f t="shared" si="3"/>
        <v>2025</v>
      </c>
      <c r="F73" s="44">
        <v>6.0956999999999999</v>
      </c>
      <c r="G73" s="44">
        <v>6.8520000000000003</v>
      </c>
      <c r="H73" s="44">
        <f t="shared" si="5"/>
        <v>0.75630000000000042</v>
      </c>
      <c r="I73" s="45">
        <f t="shared" si="10"/>
        <v>-4.9175485124754982E-2</v>
      </c>
      <c r="J73" s="45">
        <f t="shared" si="9"/>
        <v>0.70712451487524541</v>
      </c>
      <c r="K73" s="48">
        <v>64.599999999999994</v>
      </c>
      <c r="L73" s="56" t="s">
        <v>12</v>
      </c>
    </row>
    <row r="74" spans="1:12" ht="14.1" customHeight="1">
      <c r="A74" s="42">
        <v>4223</v>
      </c>
      <c r="B74" s="43">
        <v>291</v>
      </c>
      <c r="C74" s="32">
        <v>951</v>
      </c>
      <c r="D74" s="43">
        <f t="shared" si="6"/>
        <v>3</v>
      </c>
      <c r="E74" s="43">
        <f t="shared" si="7"/>
        <v>2025</v>
      </c>
      <c r="F74" s="44" t="s">
        <v>58</v>
      </c>
      <c r="G74" s="44" t="s">
        <v>58</v>
      </c>
      <c r="H74" s="44">
        <f>K74*($P$4/$P$5)</f>
        <v>0.16145622690642922</v>
      </c>
      <c r="I74" s="45">
        <f t="shared" si="10"/>
        <v>-2.6490818612097115E-2</v>
      </c>
      <c r="J74" s="45">
        <f t="shared" si="9"/>
        <v>0.1349654082943321</v>
      </c>
      <c r="K74" s="48">
        <v>34.799999999999997</v>
      </c>
      <c r="L74" s="47" t="s">
        <v>11</v>
      </c>
    </row>
    <row r="75" spans="1:12" ht="14.1" customHeight="1">
      <c r="A75" s="42">
        <v>4223</v>
      </c>
      <c r="B75" s="43">
        <v>291</v>
      </c>
      <c r="C75" s="32">
        <v>971</v>
      </c>
      <c r="D75" s="43">
        <f t="shared" si="6"/>
        <v>3</v>
      </c>
      <c r="E75" s="43">
        <f t="shared" si="7"/>
        <v>2025</v>
      </c>
      <c r="F75" s="44">
        <v>6.3376000000000001</v>
      </c>
      <c r="G75" s="44">
        <v>6.4405000000000001</v>
      </c>
      <c r="H75" s="44">
        <f t="shared" ref="H75" si="11">G75-F75</f>
        <v>0.10289999999999999</v>
      </c>
      <c r="I75" s="45">
        <f t="shared" si="10"/>
        <v>-4.9099362082766211E-2</v>
      </c>
      <c r="J75" s="45">
        <f t="shared" si="9"/>
        <v>5.380063791723378E-2</v>
      </c>
      <c r="K75" s="48">
        <v>64.5</v>
      </c>
      <c r="L75" s="47" t="s">
        <v>12</v>
      </c>
    </row>
    <row r="76" spans="1:12" ht="14.1" customHeight="1">
      <c r="A76" s="42">
        <v>4223</v>
      </c>
      <c r="B76" s="43">
        <v>291</v>
      </c>
      <c r="C76" s="32">
        <v>981</v>
      </c>
      <c r="D76" s="43">
        <f t="shared" si="6"/>
        <v>3</v>
      </c>
      <c r="E76" s="43">
        <f t="shared" si="7"/>
        <v>2025</v>
      </c>
      <c r="F76" s="44" t="s">
        <v>58</v>
      </c>
      <c r="G76" s="44" t="s">
        <v>58</v>
      </c>
      <c r="H76" s="44">
        <f>K76*($P$4/$P$5)</f>
        <v>0.16145622690642922</v>
      </c>
      <c r="I76" s="45">
        <f t="shared" si="10"/>
        <v>-2.6490818612097115E-2</v>
      </c>
      <c r="J76" s="45">
        <f t="shared" si="9"/>
        <v>0.1349654082943321</v>
      </c>
      <c r="K76" s="48">
        <v>34.799999999999997</v>
      </c>
      <c r="L76" s="47" t="s">
        <v>11</v>
      </c>
    </row>
    <row r="77" spans="1:12" ht="14.1" customHeight="1">
      <c r="A77" s="42">
        <v>4223</v>
      </c>
      <c r="B77" s="43">
        <v>291</v>
      </c>
      <c r="C77" s="32">
        <v>991</v>
      </c>
      <c r="D77" s="43">
        <f t="shared" si="6"/>
        <v>3</v>
      </c>
      <c r="E77" s="43">
        <f t="shared" si="7"/>
        <v>2025</v>
      </c>
      <c r="F77" s="44" t="s">
        <v>58</v>
      </c>
      <c r="G77" s="44" t="s">
        <v>58</v>
      </c>
      <c r="H77" s="44">
        <f>K77*($P$4/$P$5)</f>
        <v>0.16192018158144769</v>
      </c>
      <c r="I77" s="45">
        <f t="shared" si="10"/>
        <v>-2.65669416540859E-2</v>
      </c>
      <c r="J77" s="45">
        <f t="shared" si="9"/>
        <v>0.13535323992736178</v>
      </c>
      <c r="K77" s="48">
        <v>34.9</v>
      </c>
      <c r="L77" s="47" t="s">
        <v>11</v>
      </c>
    </row>
    <row r="78" spans="1:12" ht="14.1" customHeight="1">
      <c r="A78" s="42">
        <v>4223</v>
      </c>
      <c r="B78" s="43">
        <v>291</v>
      </c>
      <c r="C78" s="32">
        <v>1011</v>
      </c>
      <c r="D78" s="43">
        <f t="shared" si="6"/>
        <v>3</v>
      </c>
      <c r="E78" s="43">
        <f t="shared" si="7"/>
        <v>2025</v>
      </c>
      <c r="F78" s="44">
        <v>2.0501999999999998</v>
      </c>
      <c r="G78" s="44">
        <v>2.0501999999999998</v>
      </c>
      <c r="H78" s="44">
        <f t="shared" ref="H78:H92" si="12">G78-F78</f>
        <v>0</v>
      </c>
      <c r="I78" s="45">
        <f t="shared" si="10"/>
        <v>-4.9099362082766211E-2</v>
      </c>
      <c r="J78" s="82">
        <f t="shared" si="9"/>
        <v>-4.9099362082766211E-2</v>
      </c>
      <c r="K78" s="48">
        <v>64.5</v>
      </c>
      <c r="L78" s="47" t="s">
        <v>12</v>
      </c>
    </row>
    <row r="79" spans="1:12" ht="14.1" customHeight="1">
      <c r="A79" s="42">
        <v>4223</v>
      </c>
      <c r="B79" s="43">
        <v>291</v>
      </c>
      <c r="C79" s="32">
        <v>1021</v>
      </c>
      <c r="D79" s="43">
        <f t="shared" si="6"/>
        <v>3</v>
      </c>
      <c r="E79" s="43">
        <f t="shared" si="7"/>
        <v>2025</v>
      </c>
      <c r="F79" s="44" t="s">
        <v>58</v>
      </c>
      <c r="G79" s="44" t="s">
        <v>58</v>
      </c>
      <c r="H79" s="44">
        <f>K79*($P$4/$P$5)</f>
        <v>0.16192018158144769</v>
      </c>
      <c r="I79" s="45">
        <f t="shared" si="10"/>
        <v>-2.65669416540859E-2</v>
      </c>
      <c r="J79" s="45">
        <f t="shared" si="9"/>
        <v>0.13535323992736178</v>
      </c>
      <c r="K79" s="48">
        <v>34.9</v>
      </c>
      <c r="L79" s="47" t="s">
        <v>11</v>
      </c>
    </row>
    <row r="80" spans="1:12" ht="14.1" customHeight="1">
      <c r="A80" s="42">
        <v>4223</v>
      </c>
      <c r="B80" s="43">
        <v>291</v>
      </c>
      <c r="C80" s="32">
        <v>1031</v>
      </c>
      <c r="D80" s="43">
        <f t="shared" si="6"/>
        <v>3</v>
      </c>
      <c r="E80" s="43">
        <f t="shared" si="7"/>
        <v>2025</v>
      </c>
      <c r="F80" s="44" t="s">
        <v>58</v>
      </c>
      <c r="G80" s="44" t="s">
        <v>58</v>
      </c>
      <c r="H80" s="44">
        <f>K80*($P$4/$P$5)</f>
        <v>0.16192018158144769</v>
      </c>
      <c r="I80" s="45">
        <f t="shared" si="10"/>
        <v>-2.65669416540859E-2</v>
      </c>
      <c r="J80" s="45">
        <f t="shared" si="9"/>
        <v>0.13535323992736178</v>
      </c>
      <c r="K80" s="48">
        <v>34.9</v>
      </c>
      <c r="L80" s="47" t="s">
        <v>11</v>
      </c>
    </row>
    <row r="81" spans="1:12" ht="14.1" customHeight="1">
      <c r="A81" s="42">
        <v>4223</v>
      </c>
      <c r="B81" s="43">
        <v>291</v>
      </c>
      <c r="C81" s="32">
        <v>1041</v>
      </c>
      <c r="D81" s="43">
        <f t="shared" si="6"/>
        <v>3</v>
      </c>
      <c r="E81" s="43">
        <f t="shared" si="7"/>
        <v>2025</v>
      </c>
      <c r="F81" s="44">
        <v>4.4795999999999996</v>
      </c>
      <c r="G81" s="44">
        <v>4.6599000000000004</v>
      </c>
      <c r="H81" s="44">
        <f t="shared" si="12"/>
        <v>0.18030000000000079</v>
      </c>
      <c r="I81" s="45">
        <f t="shared" si="10"/>
        <v>-4.9175485124754982E-2</v>
      </c>
      <c r="J81" s="45">
        <f t="shared" si="9"/>
        <v>0.13112451487524582</v>
      </c>
      <c r="K81" s="48">
        <v>64.599999999999994</v>
      </c>
      <c r="L81" s="47" t="s">
        <v>12</v>
      </c>
    </row>
    <row r="82" spans="1:12" ht="14.1" customHeight="1">
      <c r="A82" s="42">
        <v>4223</v>
      </c>
      <c r="B82" s="43">
        <v>291</v>
      </c>
      <c r="C82" s="32">
        <v>1051</v>
      </c>
      <c r="D82" s="43">
        <f t="shared" si="6"/>
        <v>3</v>
      </c>
      <c r="E82" s="43">
        <f t="shared" si="7"/>
        <v>2025</v>
      </c>
      <c r="F82" s="44" t="s">
        <v>58</v>
      </c>
      <c r="G82" s="44" t="s">
        <v>58</v>
      </c>
      <c r="H82" s="44">
        <f>K82*($P$4/$P$5)</f>
        <v>0.29925076538691625</v>
      </c>
      <c r="I82" s="45">
        <f t="shared" si="10"/>
        <v>-4.9099362082766211E-2</v>
      </c>
      <c r="J82" s="45">
        <f>H82+I82</f>
        <v>0.25015140330415003</v>
      </c>
      <c r="K82" s="48">
        <v>64.5</v>
      </c>
      <c r="L82" s="47" t="s">
        <v>11</v>
      </c>
    </row>
    <row r="83" spans="1:12" ht="14.1" customHeight="1">
      <c r="A83" s="42">
        <v>4223</v>
      </c>
      <c r="B83" s="43">
        <v>291</v>
      </c>
      <c r="C83" s="32">
        <v>1061</v>
      </c>
      <c r="D83" s="43">
        <f t="shared" si="6"/>
        <v>3</v>
      </c>
      <c r="E83" s="43">
        <f t="shared" si="7"/>
        <v>2025</v>
      </c>
      <c r="F83" s="44" t="s">
        <v>58</v>
      </c>
      <c r="G83" s="44" t="s">
        <v>58</v>
      </c>
      <c r="H83" s="44">
        <f>K83*($P$4/$P$5)</f>
        <v>0.16145622690642922</v>
      </c>
      <c r="I83" s="45">
        <f t="shared" si="10"/>
        <v>-2.6490818612097115E-2</v>
      </c>
      <c r="J83" s="45">
        <f>H83+I83</f>
        <v>0.1349654082943321</v>
      </c>
      <c r="K83" s="48">
        <v>34.799999999999997</v>
      </c>
      <c r="L83" s="47" t="s">
        <v>11</v>
      </c>
    </row>
    <row r="84" spans="1:12" ht="14.1" customHeight="1">
      <c r="A84" s="42">
        <v>4223</v>
      </c>
      <c r="B84" s="43">
        <v>291</v>
      </c>
      <c r="C84" s="32">
        <v>1071</v>
      </c>
      <c r="D84" s="43">
        <f t="shared" si="6"/>
        <v>3</v>
      </c>
      <c r="E84" s="43">
        <f t="shared" si="7"/>
        <v>2025</v>
      </c>
      <c r="F84" s="44" t="s">
        <v>58</v>
      </c>
      <c r="G84" s="44" t="s">
        <v>58</v>
      </c>
      <c r="H84" s="44">
        <f>K84*($P$4/$P$5)</f>
        <v>0.16145622690642922</v>
      </c>
      <c r="I84" s="45">
        <f t="shared" si="10"/>
        <v>-2.6490818612097115E-2</v>
      </c>
      <c r="J84" s="45">
        <f t="shared" ref="J84:J92" si="13">H84+I84</f>
        <v>0.1349654082943321</v>
      </c>
      <c r="K84" s="48">
        <v>34.799999999999997</v>
      </c>
      <c r="L84" s="47" t="s">
        <v>11</v>
      </c>
    </row>
    <row r="85" spans="1:12" ht="14.1" customHeight="1">
      <c r="A85" s="42">
        <v>4223</v>
      </c>
      <c r="B85" s="43">
        <v>291</v>
      </c>
      <c r="C85" s="32">
        <v>1091</v>
      </c>
      <c r="D85" s="43">
        <f t="shared" si="6"/>
        <v>3</v>
      </c>
      <c r="E85" s="43">
        <f t="shared" si="7"/>
        <v>2025</v>
      </c>
      <c r="F85" s="44" t="s">
        <v>58</v>
      </c>
      <c r="G85" s="44" t="s">
        <v>58</v>
      </c>
      <c r="H85" s="44">
        <f>K85*($P$4/$P$5)</f>
        <v>0.29925076538691625</v>
      </c>
      <c r="I85" s="45">
        <f t="shared" si="10"/>
        <v>-4.9099362082766211E-2</v>
      </c>
      <c r="J85" s="45">
        <f t="shared" si="13"/>
        <v>0.25015140330415003</v>
      </c>
      <c r="K85" s="48">
        <v>64.5</v>
      </c>
      <c r="L85" s="47" t="s">
        <v>11</v>
      </c>
    </row>
    <row r="86" spans="1:12" ht="14.1" customHeight="1">
      <c r="A86" s="42">
        <v>4223</v>
      </c>
      <c r="B86" s="43">
        <v>291</v>
      </c>
      <c r="C86" s="32">
        <v>1101</v>
      </c>
      <c r="D86" s="43">
        <f t="shared" si="6"/>
        <v>3</v>
      </c>
      <c r="E86" s="43">
        <f t="shared" si="7"/>
        <v>2025</v>
      </c>
      <c r="F86" s="44">
        <v>0.59360000000000002</v>
      </c>
      <c r="G86" s="44">
        <v>0.7349</v>
      </c>
      <c r="H86" s="44">
        <f t="shared" si="12"/>
        <v>0.14129999999999998</v>
      </c>
      <c r="I86" s="45">
        <f t="shared" si="10"/>
        <v>-2.65669416540859E-2</v>
      </c>
      <c r="J86" s="45">
        <f t="shared" si="13"/>
        <v>0.11473305834591407</v>
      </c>
      <c r="K86" s="48">
        <v>34.9</v>
      </c>
      <c r="L86" s="47" t="s">
        <v>12</v>
      </c>
    </row>
    <row r="87" spans="1:12" ht="14.1" customHeight="1">
      <c r="A87" s="42">
        <v>4223</v>
      </c>
      <c r="B87" s="43">
        <v>291</v>
      </c>
      <c r="C87" s="32">
        <v>1111</v>
      </c>
      <c r="D87" s="43">
        <f t="shared" si="6"/>
        <v>3</v>
      </c>
      <c r="E87" s="43">
        <f t="shared" si="7"/>
        <v>2025</v>
      </c>
      <c r="F87" s="44" t="s">
        <v>58</v>
      </c>
      <c r="G87" s="44" t="s">
        <v>58</v>
      </c>
      <c r="H87" s="44">
        <f>K87*($P$4/$P$5)</f>
        <v>0.16145622690642922</v>
      </c>
      <c r="I87" s="45">
        <f t="shared" si="10"/>
        <v>-2.6490818612097115E-2</v>
      </c>
      <c r="J87" s="45">
        <f t="shared" si="13"/>
        <v>0.1349654082943321</v>
      </c>
      <c r="K87" s="48">
        <v>34.799999999999997</v>
      </c>
      <c r="L87" s="47" t="s">
        <v>11</v>
      </c>
    </row>
    <row r="88" spans="1:12" ht="14.1" customHeight="1">
      <c r="A88" s="42">
        <v>4223</v>
      </c>
      <c r="B88" s="43">
        <v>291</v>
      </c>
      <c r="C88" s="33">
        <v>1131</v>
      </c>
      <c r="D88" s="43">
        <f t="shared" si="6"/>
        <v>3</v>
      </c>
      <c r="E88" s="43">
        <f t="shared" si="7"/>
        <v>2025</v>
      </c>
      <c r="F88" s="44" t="s">
        <v>58</v>
      </c>
      <c r="G88" s="44" t="s">
        <v>58</v>
      </c>
      <c r="H88" s="44">
        <f>K88*($P$4/$P$5)</f>
        <v>0.29925076538691625</v>
      </c>
      <c r="I88" s="45">
        <f t="shared" si="10"/>
        <v>-4.9099362082766211E-2</v>
      </c>
      <c r="J88" s="45">
        <f>H88+I88</f>
        <v>0.25015140330415003</v>
      </c>
      <c r="K88" s="48">
        <v>64.5</v>
      </c>
      <c r="L88" s="47" t="s">
        <v>11</v>
      </c>
    </row>
    <row r="89" spans="1:12" ht="14.1" customHeight="1">
      <c r="A89" s="42">
        <v>4223</v>
      </c>
      <c r="B89" s="43">
        <v>291</v>
      </c>
      <c r="C89" s="32">
        <v>1141</v>
      </c>
      <c r="D89" s="43">
        <f t="shared" si="6"/>
        <v>3</v>
      </c>
      <c r="E89" s="43">
        <f t="shared" si="7"/>
        <v>2025</v>
      </c>
      <c r="F89" s="44" t="s">
        <v>58</v>
      </c>
      <c r="G89" s="44" t="s">
        <v>58</v>
      </c>
      <c r="H89" s="44">
        <f>K89*($P$4/$P$5)</f>
        <v>0.16145622690642922</v>
      </c>
      <c r="I89" s="45">
        <f t="shared" si="10"/>
        <v>-2.6490818612097115E-2</v>
      </c>
      <c r="J89" s="45">
        <f t="shared" si="13"/>
        <v>0.1349654082943321</v>
      </c>
      <c r="K89" s="48">
        <v>34.799999999999997</v>
      </c>
      <c r="L89" s="47" t="s">
        <v>11</v>
      </c>
    </row>
    <row r="90" spans="1:12" ht="14.1" customHeight="1">
      <c r="A90" s="42">
        <v>4223</v>
      </c>
      <c r="B90" s="43">
        <v>291</v>
      </c>
      <c r="C90" s="32">
        <v>1151</v>
      </c>
      <c r="D90" s="43">
        <f t="shared" si="6"/>
        <v>3</v>
      </c>
      <c r="E90" s="43">
        <f t="shared" si="7"/>
        <v>2025</v>
      </c>
      <c r="F90" s="44" t="s">
        <v>58</v>
      </c>
      <c r="G90" s="44" t="s">
        <v>58</v>
      </c>
      <c r="H90" s="44">
        <f>K90*($P$4/$P$5)</f>
        <v>0.16145622690642922</v>
      </c>
      <c r="I90" s="45">
        <f t="shared" si="10"/>
        <v>-2.6490818612097115E-2</v>
      </c>
      <c r="J90" s="45">
        <f t="shared" si="13"/>
        <v>0.1349654082943321</v>
      </c>
      <c r="K90" s="48">
        <v>34.799999999999997</v>
      </c>
      <c r="L90" s="47" t="s">
        <v>11</v>
      </c>
    </row>
    <row r="91" spans="1:12" ht="14.1" customHeight="1">
      <c r="A91" s="42">
        <v>4223</v>
      </c>
      <c r="B91" s="43">
        <v>291</v>
      </c>
      <c r="C91" s="32">
        <v>1161</v>
      </c>
      <c r="D91" s="43">
        <f t="shared" si="6"/>
        <v>3</v>
      </c>
      <c r="E91" s="43">
        <f t="shared" si="7"/>
        <v>2025</v>
      </c>
      <c r="F91" s="44">
        <v>1.7402</v>
      </c>
      <c r="G91" s="44">
        <v>2.1255000000000002</v>
      </c>
      <c r="H91" s="44">
        <f t="shared" si="12"/>
        <v>0.3853000000000002</v>
      </c>
      <c r="I91" s="45">
        <f t="shared" si="10"/>
        <v>-4.9023239040777426E-2</v>
      </c>
      <c r="J91" s="45">
        <f t="shared" si="13"/>
        <v>0.33627676095922276</v>
      </c>
      <c r="K91" s="48">
        <v>64.400000000000006</v>
      </c>
      <c r="L91" s="47" t="s">
        <v>12</v>
      </c>
    </row>
    <row r="92" spans="1:12" ht="14.1" customHeight="1">
      <c r="A92" s="42">
        <v>4223</v>
      </c>
      <c r="B92" s="43">
        <v>291</v>
      </c>
      <c r="C92" s="32">
        <v>1171</v>
      </c>
      <c r="D92" s="43">
        <f t="shared" si="6"/>
        <v>3</v>
      </c>
      <c r="E92" s="43">
        <f t="shared" si="7"/>
        <v>2025</v>
      </c>
      <c r="F92" s="44">
        <v>5.3315000000000001</v>
      </c>
      <c r="G92" s="44">
        <v>5.8289</v>
      </c>
      <c r="H92" s="44">
        <f t="shared" si="12"/>
        <v>0.49739999999999984</v>
      </c>
      <c r="I92" s="45">
        <f t="shared" si="10"/>
        <v>-4.9251608166743774E-2</v>
      </c>
      <c r="J92" s="45">
        <f t="shared" si="13"/>
        <v>0.44814839183325605</v>
      </c>
      <c r="K92" s="48">
        <v>64.7</v>
      </c>
      <c r="L92" s="47" t="s">
        <v>12</v>
      </c>
    </row>
    <row r="93" spans="1:12" ht="14.1" customHeight="1">
      <c r="A93" s="42">
        <v>4223</v>
      </c>
      <c r="B93" s="43">
        <v>291</v>
      </c>
      <c r="C93" s="32">
        <v>1181</v>
      </c>
      <c r="D93" s="43">
        <f t="shared" si="6"/>
        <v>3</v>
      </c>
      <c r="E93" s="43">
        <f t="shared" si="7"/>
        <v>2025</v>
      </c>
      <c r="F93" s="44" t="s">
        <v>58</v>
      </c>
      <c r="G93" s="44" t="s">
        <v>58</v>
      </c>
      <c r="H93" s="44">
        <f>K93*($P$4/$P$5)</f>
        <v>0.16145622690642922</v>
      </c>
      <c r="I93" s="45">
        <f t="shared" si="10"/>
        <v>-2.6490818612097115E-2</v>
      </c>
      <c r="J93" s="45">
        <f>H93+I93</f>
        <v>0.1349654082943321</v>
      </c>
      <c r="K93" s="48">
        <v>34.799999999999997</v>
      </c>
      <c r="L93" s="47" t="s">
        <v>11</v>
      </c>
    </row>
    <row r="94" spans="1:12" ht="14.1" customHeight="1">
      <c r="A94" s="42">
        <v>4223</v>
      </c>
      <c r="B94" s="43">
        <v>291</v>
      </c>
      <c r="C94" s="32">
        <v>1191</v>
      </c>
      <c r="D94" s="43">
        <f t="shared" si="6"/>
        <v>3</v>
      </c>
      <c r="E94" s="43">
        <f t="shared" si="7"/>
        <v>2025</v>
      </c>
      <c r="F94" s="44">
        <v>2.0808</v>
      </c>
      <c r="G94" s="44">
        <v>2.141</v>
      </c>
      <c r="H94" s="44">
        <f t="shared" ref="H94:H98" si="14">G94-F94</f>
        <v>6.0200000000000031E-2</v>
      </c>
      <c r="I94" s="45">
        <f t="shared" si="10"/>
        <v>-2.6490818612097115E-2</v>
      </c>
      <c r="J94" s="45">
        <f t="shared" ref="J94:J102" si="15">H94+I94</f>
        <v>3.3709181387902916E-2</v>
      </c>
      <c r="K94" s="48">
        <v>34.799999999999997</v>
      </c>
      <c r="L94" s="47" t="s">
        <v>12</v>
      </c>
    </row>
    <row r="95" spans="1:12" ht="14.1" customHeight="1">
      <c r="A95" s="42">
        <v>4223</v>
      </c>
      <c r="B95" s="43">
        <v>291</v>
      </c>
      <c r="C95" s="32">
        <v>1211</v>
      </c>
      <c r="D95" s="43">
        <f t="shared" si="6"/>
        <v>3</v>
      </c>
      <c r="E95" s="43">
        <f t="shared" si="7"/>
        <v>2025</v>
      </c>
      <c r="F95" s="44">
        <v>3.6663999999999999</v>
      </c>
      <c r="G95" s="44">
        <v>3.8138000000000001</v>
      </c>
      <c r="H95" s="44">
        <f t="shared" si="14"/>
        <v>0.1474000000000002</v>
      </c>
      <c r="I95" s="45">
        <f t="shared" si="10"/>
        <v>-4.9251608166743774E-2</v>
      </c>
      <c r="J95" s="45">
        <f t="shared" si="15"/>
        <v>9.8148391833256424E-2</v>
      </c>
      <c r="K95" s="48">
        <v>64.7</v>
      </c>
      <c r="L95" s="47" t="s">
        <v>12</v>
      </c>
    </row>
    <row r="96" spans="1:12" ht="14.1" customHeight="1">
      <c r="A96" s="42">
        <v>4223</v>
      </c>
      <c r="B96" s="43">
        <v>291</v>
      </c>
      <c r="C96" s="32">
        <v>1221</v>
      </c>
      <c r="D96" s="43">
        <f t="shared" si="6"/>
        <v>3</v>
      </c>
      <c r="E96" s="43">
        <f t="shared" si="7"/>
        <v>2025</v>
      </c>
      <c r="F96" s="44" t="s">
        <v>58</v>
      </c>
      <c r="G96" s="44" t="s">
        <v>58</v>
      </c>
      <c r="H96" s="44">
        <f>K96*($P$4/$P$5)</f>
        <v>0.16145622690642922</v>
      </c>
      <c r="I96" s="45">
        <f t="shared" si="10"/>
        <v>-2.6490818612097115E-2</v>
      </c>
      <c r="J96" s="45">
        <f t="shared" si="15"/>
        <v>0.1349654082943321</v>
      </c>
      <c r="K96" s="48">
        <v>34.799999999999997</v>
      </c>
      <c r="L96" s="47" t="s">
        <v>11</v>
      </c>
    </row>
    <row r="97" spans="1:12" ht="14.1" customHeight="1">
      <c r="A97" s="42">
        <v>4223</v>
      </c>
      <c r="B97" s="43">
        <v>291</v>
      </c>
      <c r="C97" s="32">
        <v>1231</v>
      </c>
      <c r="D97" s="43">
        <f t="shared" si="6"/>
        <v>3</v>
      </c>
      <c r="E97" s="43">
        <f t="shared" si="7"/>
        <v>2025</v>
      </c>
      <c r="F97" s="44">
        <v>2.4154</v>
      </c>
      <c r="G97" s="44">
        <v>2.4352</v>
      </c>
      <c r="H97" s="44">
        <f t="shared" si="14"/>
        <v>1.980000000000004E-2</v>
      </c>
      <c r="I97" s="45">
        <f t="shared" si="10"/>
        <v>-2.6490818612097115E-2</v>
      </c>
      <c r="J97" s="82">
        <f t="shared" si="15"/>
        <v>-6.6908186120970756E-3</v>
      </c>
      <c r="K97" s="48">
        <v>34.799999999999997</v>
      </c>
      <c r="L97" s="47" t="s">
        <v>12</v>
      </c>
    </row>
    <row r="98" spans="1:12" ht="14.1" customHeight="1">
      <c r="A98" s="42">
        <v>4223</v>
      </c>
      <c r="B98" s="43">
        <v>291</v>
      </c>
      <c r="C98" s="32">
        <v>1281</v>
      </c>
      <c r="D98" s="43">
        <f t="shared" si="6"/>
        <v>3</v>
      </c>
      <c r="E98" s="43">
        <f t="shared" si="7"/>
        <v>2025</v>
      </c>
      <c r="F98" s="44">
        <v>4.1405000000000003</v>
      </c>
      <c r="G98" s="44">
        <v>4.4364999999999997</v>
      </c>
      <c r="H98" s="44">
        <f t="shared" si="14"/>
        <v>0.29599999999999937</v>
      </c>
      <c r="I98" s="45">
        <f t="shared" si="10"/>
        <v>-4.734853211702416E-2</v>
      </c>
      <c r="J98" s="45">
        <f t="shared" si="15"/>
        <v>0.24865146788297521</v>
      </c>
      <c r="K98" s="48">
        <v>62.2</v>
      </c>
      <c r="L98" s="47" t="s">
        <v>12</v>
      </c>
    </row>
    <row r="99" spans="1:12" ht="14.1" customHeight="1">
      <c r="A99" s="42">
        <v>4223</v>
      </c>
      <c r="B99" s="43">
        <v>291</v>
      </c>
      <c r="C99" s="32" t="s">
        <v>13</v>
      </c>
      <c r="D99" s="43">
        <f t="shared" si="6"/>
        <v>3</v>
      </c>
      <c r="E99" s="43">
        <f t="shared" si="7"/>
        <v>2025</v>
      </c>
      <c r="F99" s="44" t="s">
        <v>58</v>
      </c>
      <c r="G99" s="44" t="s">
        <v>58</v>
      </c>
      <c r="H99" s="44">
        <f>K99*($P$4/$P$5)</f>
        <v>0.25099947918499488</v>
      </c>
      <c r="I99" s="45">
        <f t="shared" si="10"/>
        <v>-4.1182565715932588E-2</v>
      </c>
      <c r="J99" s="45">
        <f t="shared" si="15"/>
        <v>0.20981691346906228</v>
      </c>
      <c r="K99" s="46">
        <v>54.1</v>
      </c>
      <c r="L99" s="47" t="s">
        <v>11</v>
      </c>
    </row>
    <row r="100" spans="1:12" ht="14.1" customHeight="1">
      <c r="A100" s="42">
        <v>4223</v>
      </c>
      <c r="B100" s="43">
        <v>291</v>
      </c>
      <c r="C100" s="32" t="s">
        <v>14</v>
      </c>
      <c r="D100" s="43">
        <f t="shared" si="6"/>
        <v>3</v>
      </c>
      <c r="E100" s="43">
        <f t="shared" si="7"/>
        <v>2025</v>
      </c>
      <c r="F100" s="44" t="s">
        <v>58</v>
      </c>
      <c r="G100" s="44" t="s">
        <v>58</v>
      </c>
      <c r="H100" s="44">
        <f t="shared" ref="H100:H130" si="16">K100*($P$4/$P$5)</f>
        <v>0.29925076538691625</v>
      </c>
      <c r="I100" s="45">
        <f t="shared" si="10"/>
        <v>-4.9099362082766211E-2</v>
      </c>
      <c r="J100" s="45">
        <f t="shared" si="15"/>
        <v>0.25015140330415003</v>
      </c>
      <c r="K100" s="48">
        <v>64.5</v>
      </c>
      <c r="L100" s="47" t="s">
        <v>11</v>
      </c>
    </row>
    <row r="101" spans="1:12" ht="14.1" customHeight="1">
      <c r="A101" s="42">
        <v>4223</v>
      </c>
      <c r="B101" s="43">
        <v>291</v>
      </c>
      <c r="C101" s="32" t="s">
        <v>15</v>
      </c>
      <c r="D101" s="43">
        <f t="shared" si="6"/>
        <v>3</v>
      </c>
      <c r="E101" s="43">
        <f t="shared" si="7"/>
        <v>2025</v>
      </c>
      <c r="F101" s="44" t="s">
        <v>58</v>
      </c>
      <c r="G101" s="44" t="s">
        <v>58</v>
      </c>
      <c r="H101" s="44">
        <f t="shared" si="16"/>
        <v>0.29971472006193473</v>
      </c>
      <c r="I101" s="45">
        <f t="shared" si="10"/>
        <v>-4.9175485124754982E-2</v>
      </c>
      <c r="J101" s="45">
        <f t="shared" si="15"/>
        <v>0.25053923493717972</v>
      </c>
      <c r="K101" s="48">
        <v>64.599999999999994</v>
      </c>
      <c r="L101" s="47" t="s">
        <v>11</v>
      </c>
    </row>
    <row r="102" spans="1:12" ht="14.1" customHeight="1">
      <c r="A102" s="42">
        <v>4223</v>
      </c>
      <c r="B102" s="43">
        <v>291</v>
      </c>
      <c r="C102" s="32" t="s">
        <v>16</v>
      </c>
      <c r="D102" s="43">
        <f t="shared" si="6"/>
        <v>3</v>
      </c>
      <c r="E102" s="43">
        <f t="shared" si="7"/>
        <v>2025</v>
      </c>
      <c r="F102" s="44" t="s">
        <v>58</v>
      </c>
      <c r="G102" s="44" t="s">
        <v>58</v>
      </c>
      <c r="H102" s="44">
        <f t="shared" si="16"/>
        <v>0.18882955273251925</v>
      </c>
      <c r="I102" s="45">
        <f t="shared" si="10"/>
        <v>-3.0982078089435424E-2</v>
      </c>
      <c r="J102" s="45">
        <f t="shared" si="15"/>
        <v>0.15784747464308382</v>
      </c>
      <c r="K102" s="46">
        <v>40.700000000000003</v>
      </c>
      <c r="L102" s="47" t="s">
        <v>11</v>
      </c>
    </row>
    <row r="103" spans="1:12" ht="14.1" customHeight="1">
      <c r="A103" s="42">
        <v>4223</v>
      </c>
      <c r="B103" s="43">
        <v>291</v>
      </c>
      <c r="C103" s="32" t="s">
        <v>17</v>
      </c>
      <c r="D103" s="43">
        <f t="shared" si="6"/>
        <v>3</v>
      </c>
      <c r="E103" s="43">
        <f t="shared" si="7"/>
        <v>2025</v>
      </c>
      <c r="F103" s="44" t="s">
        <v>58</v>
      </c>
      <c r="G103" s="44" t="s">
        <v>58</v>
      </c>
      <c r="H103" s="44">
        <f t="shared" si="16"/>
        <v>0.29971472006193473</v>
      </c>
      <c r="I103" s="45">
        <f t="shared" si="10"/>
        <v>-4.9175485124754982E-2</v>
      </c>
      <c r="J103" s="45">
        <f>H103+I103</f>
        <v>0.25053923493717972</v>
      </c>
      <c r="K103" s="48">
        <v>64.599999999999994</v>
      </c>
      <c r="L103" s="47" t="s">
        <v>11</v>
      </c>
    </row>
    <row r="104" spans="1:12" ht="14.1" customHeight="1">
      <c r="A104" s="42">
        <v>4223</v>
      </c>
      <c r="B104" s="43">
        <v>291</v>
      </c>
      <c r="C104" s="32" t="s">
        <v>18</v>
      </c>
      <c r="D104" s="43">
        <f t="shared" si="6"/>
        <v>3</v>
      </c>
      <c r="E104" s="43">
        <f t="shared" si="7"/>
        <v>2025</v>
      </c>
      <c r="F104" s="44" t="s">
        <v>58</v>
      </c>
      <c r="G104" s="44" t="s">
        <v>58</v>
      </c>
      <c r="H104" s="44">
        <f t="shared" si="16"/>
        <v>0.29878681071189783</v>
      </c>
      <c r="I104" s="45">
        <f t="shared" si="10"/>
        <v>-4.9023239040777426E-2</v>
      </c>
      <c r="J104" s="45">
        <f t="shared" ref="J104:J112" si="17">H104+I104</f>
        <v>0.2497635716711204</v>
      </c>
      <c r="K104" s="48">
        <v>64.400000000000006</v>
      </c>
      <c r="L104" s="47" t="s">
        <v>11</v>
      </c>
    </row>
    <row r="105" spans="1:12" ht="14.1" customHeight="1">
      <c r="A105" s="42">
        <v>4223</v>
      </c>
      <c r="B105" s="43">
        <v>291</v>
      </c>
      <c r="C105" s="32" t="s">
        <v>19</v>
      </c>
      <c r="D105" s="43">
        <f t="shared" si="6"/>
        <v>3</v>
      </c>
      <c r="E105" s="43">
        <f t="shared" si="7"/>
        <v>2025</v>
      </c>
      <c r="F105" s="44" t="s">
        <v>58</v>
      </c>
      <c r="G105" s="44" t="s">
        <v>58</v>
      </c>
      <c r="H105" s="44">
        <f t="shared" si="16"/>
        <v>0.3001786747369532</v>
      </c>
      <c r="I105" s="45">
        <f t="shared" si="10"/>
        <v>-4.9251608166743774E-2</v>
      </c>
      <c r="J105" s="45">
        <f t="shared" si="17"/>
        <v>0.25092706657020941</v>
      </c>
      <c r="K105" s="48">
        <v>64.7</v>
      </c>
      <c r="L105" s="47" t="s">
        <v>11</v>
      </c>
    </row>
    <row r="106" spans="1:12" ht="14.1" customHeight="1">
      <c r="A106" s="42">
        <v>4223</v>
      </c>
      <c r="B106" s="43">
        <v>291</v>
      </c>
      <c r="C106" s="32" t="s">
        <v>20</v>
      </c>
      <c r="D106" s="43">
        <f t="shared" si="6"/>
        <v>3</v>
      </c>
      <c r="E106" s="43">
        <f t="shared" si="7"/>
        <v>2025</v>
      </c>
      <c r="F106" s="44" t="s">
        <v>58</v>
      </c>
      <c r="G106" s="44" t="s">
        <v>58</v>
      </c>
      <c r="H106" s="44">
        <f t="shared" si="16"/>
        <v>0.28904376253650982</v>
      </c>
      <c r="I106" s="45">
        <f t="shared" si="10"/>
        <v>-4.7424655159012938E-2</v>
      </c>
      <c r="J106" s="45">
        <f t="shared" si="17"/>
        <v>0.24161910737749687</v>
      </c>
      <c r="K106" s="48">
        <v>62.3</v>
      </c>
      <c r="L106" s="47" t="s">
        <v>11</v>
      </c>
    </row>
    <row r="107" spans="1:12" ht="14.1" customHeight="1">
      <c r="A107" s="42">
        <v>4223</v>
      </c>
      <c r="B107" s="43">
        <v>291</v>
      </c>
      <c r="C107" s="32" t="s">
        <v>21</v>
      </c>
      <c r="D107" s="43">
        <f t="shared" si="6"/>
        <v>3</v>
      </c>
      <c r="E107" s="43">
        <f t="shared" si="7"/>
        <v>2025</v>
      </c>
      <c r="F107" s="44" t="s">
        <v>58</v>
      </c>
      <c r="G107" s="44" t="s">
        <v>58</v>
      </c>
      <c r="H107" s="44">
        <f t="shared" si="16"/>
        <v>0.41663129816659039</v>
      </c>
      <c r="I107" s="45">
        <f t="shared" si="10"/>
        <v>-6.8358491705928767E-2</v>
      </c>
      <c r="J107" s="45">
        <f t="shared" si="17"/>
        <v>0.34827280646066161</v>
      </c>
      <c r="K107" s="48">
        <v>89.8</v>
      </c>
      <c r="L107" s="47" t="s">
        <v>11</v>
      </c>
    </row>
    <row r="108" spans="1:12" ht="14.1" customHeight="1">
      <c r="A108" s="42">
        <v>4223</v>
      </c>
      <c r="B108" s="43">
        <v>291</v>
      </c>
      <c r="C108" s="32" t="s">
        <v>22</v>
      </c>
      <c r="D108" s="43">
        <f t="shared" si="6"/>
        <v>3</v>
      </c>
      <c r="E108" s="43">
        <f t="shared" si="7"/>
        <v>2025</v>
      </c>
      <c r="F108" s="44" t="s">
        <v>58</v>
      </c>
      <c r="G108" s="44" t="s">
        <v>58</v>
      </c>
      <c r="H108" s="44">
        <f t="shared" si="16"/>
        <v>0.42173479959179361</v>
      </c>
      <c r="I108" s="45">
        <f t="shared" si="10"/>
        <v>-6.91958451678054E-2</v>
      </c>
      <c r="J108" s="45">
        <f t="shared" si="17"/>
        <v>0.35253895442398819</v>
      </c>
      <c r="K108" s="48">
        <v>90.9</v>
      </c>
      <c r="L108" s="47" t="s">
        <v>11</v>
      </c>
    </row>
    <row r="109" spans="1:12" ht="14.1" customHeight="1">
      <c r="A109" s="42">
        <v>4223</v>
      </c>
      <c r="B109" s="43">
        <v>291</v>
      </c>
      <c r="C109" s="32" t="s">
        <v>23</v>
      </c>
      <c r="D109" s="43">
        <f t="shared" si="6"/>
        <v>3</v>
      </c>
      <c r="E109" s="43">
        <f t="shared" si="7"/>
        <v>2025</v>
      </c>
      <c r="F109" s="44" t="s">
        <v>58</v>
      </c>
      <c r="G109" s="44" t="s">
        <v>58</v>
      </c>
      <c r="H109" s="44">
        <f t="shared" si="16"/>
        <v>0.16145622690642922</v>
      </c>
      <c r="I109" s="45">
        <f t="shared" si="10"/>
        <v>-2.6490818612097115E-2</v>
      </c>
      <c r="J109" s="45">
        <f t="shared" si="17"/>
        <v>0.1349654082943321</v>
      </c>
      <c r="K109" s="46">
        <v>34.799999999999997</v>
      </c>
      <c r="L109" s="47" t="s">
        <v>11</v>
      </c>
    </row>
    <row r="110" spans="1:12" ht="14.1" customHeight="1">
      <c r="A110" s="42">
        <v>4223</v>
      </c>
      <c r="B110" s="43">
        <v>291</v>
      </c>
      <c r="C110" s="32" t="s">
        <v>24</v>
      </c>
      <c r="D110" s="43">
        <f t="shared" si="6"/>
        <v>3</v>
      </c>
      <c r="E110" s="43">
        <f t="shared" si="7"/>
        <v>2025</v>
      </c>
      <c r="F110" s="44" t="s">
        <v>58</v>
      </c>
      <c r="G110" s="44" t="s">
        <v>58</v>
      </c>
      <c r="H110" s="44">
        <f t="shared" si="16"/>
        <v>0.29971472006193473</v>
      </c>
      <c r="I110" s="45">
        <f t="shared" si="10"/>
        <v>-4.9175485124754982E-2</v>
      </c>
      <c r="J110" s="45">
        <f t="shared" si="17"/>
        <v>0.25053923493717972</v>
      </c>
      <c r="K110" s="46">
        <v>64.599999999999994</v>
      </c>
      <c r="L110" s="47" t="s">
        <v>11</v>
      </c>
    </row>
    <row r="111" spans="1:12" ht="14.1" customHeight="1">
      <c r="A111" s="42">
        <v>4223</v>
      </c>
      <c r="B111" s="43">
        <v>291</v>
      </c>
      <c r="C111" s="32" t="s">
        <v>25</v>
      </c>
      <c r="D111" s="43">
        <f t="shared" si="6"/>
        <v>3</v>
      </c>
      <c r="E111" s="43">
        <f t="shared" si="7"/>
        <v>2025</v>
      </c>
      <c r="F111" s="44" t="s">
        <v>58</v>
      </c>
      <c r="G111" s="44" t="s">
        <v>58</v>
      </c>
      <c r="H111" s="44">
        <f t="shared" si="16"/>
        <v>0.18836559805750078</v>
      </c>
      <c r="I111" s="45">
        <f t="shared" si="10"/>
        <v>-3.0905955047446636E-2</v>
      </c>
      <c r="J111" s="45">
        <f t="shared" si="17"/>
        <v>0.15745964301005413</v>
      </c>
      <c r="K111" s="46">
        <v>40.6</v>
      </c>
      <c r="L111" s="47" t="s">
        <v>11</v>
      </c>
    </row>
    <row r="112" spans="1:12" ht="14.1" customHeight="1">
      <c r="A112" s="42">
        <v>4223</v>
      </c>
      <c r="B112" s="43">
        <v>291</v>
      </c>
      <c r="C112" s="32" t="s">
        <v>26</v>
      </c>
      <c r="D112" s="43">
        <f t="shared" si="6"/>
        <v>3</v>
      </c>
      <c r="E112" s="43">
        <f t="shared" si="7"/>
        <v>2025</v>
      </c>
      <c r="F112" s="44" t="s">
        <v>58</v>
      </c>
      <c r="G112" s="44" t="s">
        <v>58</v>
      </c>
      <c r="H112" s="44">
        <f t="shared" si="16"/>
        <v>0.16099227223141077</v>
      </c>
      <c r="I112" s="45">
        <f t="shared" si="10"/>
        <v>-2.6414695570108334E-2</v>
      </c>
      <c r="J112" s="45">
        <f t="shared" si="17"/>
        <v>0.13457757666130243</v>
      </c>
      <c r="K112" s="46">
        <v>34.700000000000003</v>
      </c>
      <c r="L112" s="47" t="s">
        <v>11</v>
      </c>
    </row>
    <row r="113" spans="1:12" ht="14.1" customHeight="1">
      <c r="A113" s="42">
        <v>4223</v>
      </c>
      <c r="B113" s="43">
        <v>291</v>
      </c>
      <c r="C113" s="32" t="s">
        <v>27</v>
      </c>
      <c r="D113" s="43">
        <f t="shared" si="6"/>
        <v>3</v>
      </c>
      <c r="E113" s="43">
        <f t="shared" si="7"/>
        <v>2025</v>
      </c>
      <c r="F113" s="44" t="s">
        <v>58</v>
      </c>
      <c r="G113" s="44" t="s">
        <v>58</v>
      </c>
      <c r="H113" s="44">
        <f t="shared" si="16"/>
        <v>0.2523913432100503</v>
      </c>
      <c r="I113" s="45">
        <f t="shared" si="10"/>
        <v>-4.1410934841898943E-2</v>
      </c>
      <c r="J113" s="45">
        <f>H113+I113</f>
        <v>0.21098040836815135</v>
      </c>
      <c r="K113" s="46">
        <v>54.4</v>
      </c>
      <c r="L113" s="47" t="s">
        <v>11</v>
      </c>
    </row>
    <row r="114" spans="1:12" ht="14.1" customHeight="1">
      <c r="A114" s="42">
        <v>4223</v>
      </c>
      <c r="B114" s="43">
        <v>291</v>
      </c>
      <c r="C114" s="32" t="s">
        <v>28</v>
      </c>
      <c r="D114" s="43">
        <f t="shared" si="6"/>
        <v>3</v>
      </c>
      <c r="E114" s="43">
        <f t="shared" si="7"/>
        <v>2025</v>
      </c>
      <c r="F114" s="44" t="s">
        <v>58</v>
      </c>
      <c r="G114" s="44" t="s">
        <v>58</v>
      </c>
      <c r="H114" s="44">
        <f t="shared" si="16"/>
        <v>0.29878681071189783</v>
      </c>
      <c r="I114" s="45">
        <f t="shared" si="10"/>
        <v>-4.9023239040777426E-2</v>
      </c>
      <c r="J114" s="45">
        <f t="shared" ref="J114:J117" si="18">H114+I114</f>
        <v>0.2497635716711204</v>
      </c>
      <c r="K114" s="46">
        <v>64.400000000000006</v>
      </c>
      <c r="L114" s="47" t="s">
        <v>11</v>
      </c>
    </row>
    <row r="115" spans="1:12" ht="14.1" customHeight="1">
      <c r="A115" s="55">
        <v>4223</v>
      </c>
      <c r="B115" s="43">
        <v>291</v>
      </c>
      <c r="C115" s="32" t="s">
        <v>29</v>
      </c>
      <c r="D115" s="43">
        <f t="shared" si="6"/>
        <v>3</v>
      </c>
      <c r="E115" s="43">
        <f t="shared" si="7"/>
        <v>2025</v>
      </c>
      <c r="F115" s="44" t="s">
        <v>58</v>
      </c>
      <c r="G115" s="44" t="s">
        <v>58</v>
      </c>
      <c r="H115" s="44">
        <f t="shared" si="16"/>
        <v>0.2523913432100503</v>
      </c>
      <c r="I115" s="45">
        <f t="shared" si="10"/>
        <v>-4.1410934841898943E-2</v>
      </c>
      <c r="J115" s="45">
        <f t="shared" si="18"/>
        <v>0.21098040836815135</v>
      </c>
      <c r="K115" s="46">
        <v>54.4</v>
      </c>
      <c r="L115" s="56" t="s">
        <v>11</v>
      </c>
    </row>
    <row r="116" spans="1:12" ht="14.1" customHeight="1">
      <c r="A116" s="47">
        <v>4223</v>
      </c>
      <c r="B116" s="43">
        <v>291</v>
      </c>
      <c r="C116" s="32" t="s">
        <v>30</v>
      </c>
      <c r="D116" s="43">
        <f t="shared" si="6"/>
        <v>3</v>
      </c>
      <c r="E116" s="43">
        <f t="shared" si="7"/>
        <v>2025</v>
      </c>
      <c r="F116" s="44" t="s">
        <v>58</v>
      </c>
      <c r="G116" s="44" t="s">
        <v>58</v>
      </c>
      <c r="H116" s="44">
        <f t="shared" si="16"/>
        <v>0.18836559805750078</v>
      </c>
      <c r="I116" s="45">
        <f t="shared" si="10"/>
        <v>-3.0905955047446636E-2</v>
      </c>
      <c r="J116" s="45">
        <f t="shared" si="18"/>
        <v>0.15745964301005413</v>
      </c>
      <c r="K116" s="57">
        <v>40.6</v>
      </c>
      <c r="L116" s="47" t="s">
        <v>11</v>
      </c>
    </row>
    <row r="117" spans="1:12" ht="14.1" customHeight="1">
      <c r="A117" s="42">
        <v>4223</v>
      </c>
      <c r="B117" s="43">
        <v>291</v>
      </c>
      <c r="C117" s="32" t="s">
        <v>31</v>
      </c>
      <c r="D117" s="43">
        <f t="shared" si="6"/>
        <v>3</v>
      </c>
      <c r="E117" s="43">
        <f t="shared" si="7"/>
        <v>2025</v>
      </c>
      <c r="F117" s="44" t="s">
        <v>58</v>
      </c>
      <c r="G117" s="44" t="s">
        <v>58</v>
      </c>
      <c r="H117" s="44">
        <f t="shared" si="16"/>
        <v>0.29925076538691625</v>
      </c>
      <c r="I117" s="45">
        <f t="shared" si="10"/>
        <v>-4.9099362082766211E-2</v>
      </c>
      <c r="J117" s="45">
        <f t="shared" si="18"/>
        <v>0.25015140330415003</v>
      </c>
      <c r="K117" s="46">
        <v>64.5</v>
      </c>
      <c r="L117" s="47" t="s">
        <v>11</v>
      </c>
    </row>
    <row r="118" spans="1:12" ht="14.1" customHeight="1">
      <c r="A118" s="42">
        <v>4223</v>
      </c>
      <c r="B118" s="43">
        <v>291</v>
      </c>
      <c r="C118" s="32" t="s">
        <v>32</v>
      </c>
      <c r="D118" s="43">
        <f t="shared" si="6"/>
        <v>3</v>
      </c>
      <c r="E118" s="43">
        <f t="shared" si="7"/>
        <v>2025</v>
      </c>
      <c r="F118" s="44" t="s">
        <v>58</v>
      </c>
      <c r="G118" s="44" t="s">
        <v>58</v>
      </c>
      <c r="H118" s="44">
        <f t="shared" si="16"/>
        <v>0.29878681071189783</v>
      </c>
      <c r="I118" s="45">
        <f t="shared" si="10"/>
        <v>-4.9023239040777426E-2</v>
      </c>
      <c r="J118" s="45">
        <f>H118+I118</f>
        <v>0.2497635716711204</v>
      </c>
      <c r="K118" s="48">
        <v>64.400000000000006</v>
      </c>
      <c r="L118" s="47" t="s">
        <v>11</v>
      </c>
    </row>
    <row r="119" spans="1:12" ht="14.1" customHeight="1">
      <c r="A119" s="42">
        <v>4223</v>
      </c>
      <c r="B119" s="43">
        <v>291</v>
      </c>
      <c r="C119" s="32" t="s">
        <v>33</v>
      </c>
      <c r="D119" s="43">
        <f t="shared" si="6"/>
        <v>3</v>
      </c>
      <c r="E119" s="43">
        <f t="shared" si="7"/>
        <v>2025</v>
      </c>
      <c r="F119" s="44" t="s">
        <v>58</v>
      </c>
      <c r="G119" s="44" t="s">
        <v>58</v>
      </c>
      <c r="H119" s="44">
        <f t="shared" si="16"/>
        <v>0.25192738853503183</v>
      </c>
      <c r="I119" s="45">
        <f t="shared" si="10"/>
        <v>-4.1334811799910151E-2</v>
      </c>
      <c r="J119" s="45">
        <f t="shared" ref="J119:J132" si="19">H119+I119</f>
        <v>0.21059257673512166</v>
      </c>
      <c r="K119" s="46">
        <v>54.3</v>
      </c>
      <c r="L119" s="47" t="s">
        <v>11</v>
      </c>
    </row>
    <row r="120" spans="1:12" ht="14.1" customHeight="1">
      <c r="A120" s="42">
        <v>4223</v>
      </c>
      <c r="B120" s="43">
        <v>291</v>
      </c>
      <c r="C120" s="32" t="s">
        <v>34</v>
      </c>
      <c r="D120" s="43">
        <f t="shared" si="6"/>
        <v>3</v>
      </c>
      <c r="E120" s="43">
        <f t="shared" si="7"/>
        <v>2025</v>
      </c>
      <c r="F120" s="44" t="s">
        <v>58</v>
      </c>
      <c r="G120" s="44" t="s">
        <v>58</v>
      </c>
      <c r="H120" s="44">
        <f t="shared" si="16"/>
        <v>0.54375487912165255</v>
      </c>
      <c r="I120" s="45">
        <f t="shared" si="10"/>
        <v>-8.9216205210855798E-2</v>
      </c>
      <c r="J120" s="45">
        <f t="shared" si="19"/>
        <v>0.45453867391079672</v>
      </c>
      <c r="K120" s="48">
        <v>117.2</v>
      </c>
      <c r="L120" s="47" t="s">
        <v>11</v>
      </c>
    </row>
    <row r="121" spans="1:12" ht="14.1" customHeight="1">
      <c r="A121" s="42">
        <v>4223</v>
      </c>
      <c r="B121" s="43">
        <v>291</v>
      </c>
      <c r="C121" s="32" t="s">
        <v>35</v>
      </c>
      <c r="D121" s="43">
        <f t="shared" si="6"/>
        <v>3</v>
      </c>
      <c r="E121" s="43">
        <f t="shared" si="7"/>
        <v>2025</v>
      </c>
      <c r="F121" s="44" t="s">
        <v>58</v>
      </c>
      <c r="G121" s="44" t="s">
        <v>58</v>
      </c>
      <c r="H121" s="44">
        <f t="shared" si="16"/>
        <v>0.41709525284160887</v>
      </c>
      <c r="I121" s="45">
        <f t="shared" si="10"/>
        <v>-6.8434614747917552E-2</v>
      </c>
      <c r="J121" s="45">
        <f t="shared" si="19"/>
        <v>0.3486606380936913</v>
      </c>
      <c r="K121" s="48">
        <v>89.9</v>
      </c>
      <c r="L121" s="47" t="s">
        <v>11</v>
      </c>
    </row>
    <row r="122" spans="1:12" ht="14.1" customHeight="1">
      <c r="A122" s="42">
        <v>4223</v>
      </c>
      <c r="B122" s="43">
        <v>291</v>
      </c>
      <c r="C122" s="32" t="s">
        <v>36</v>
      </c>
      <c r="D122" s="43">
        <f t="shared" si="6"/>
        <v>3</v>
      </c>
      <c r="E122" s="43">
        <f t="shared" si="7"/>
        <v>2025</v>
      </c>
      <c r="F122" s="44" t="s">
        <v>58</v>
      </c>
      <c r="G122" s="44" t="s">
        <v>58</v>
      </c>
      <c r="H122" s="44">
        <f t="shared" si="16"/>
        <v>0.28904376253650982</v>
      </c>
      <c r="I122" s="45">
        <f t="shared" si="10"/>
        <v>-4.7424655159012938E-2</v>
      </c>
      <c r="J122" s="45">
        <f t="shared" si="19"/>
        <v>0.24161910737749687</v>
      </c>
      <c r="K122" s="48">
        <v>62.3</v>
      </c>
      <c r="L122" s="47" t="s">
        <v>11</v>
      </c>
    </row>
    <row r="123" spans="1:12" ht="14.1" customHeight="1">
      <c r="A123" s="42">
        <v>4223</v>
      </c>
      <c r="B123" s="43">
        <v>291</v>
      </c>
      <c r="C123" s="32" t="s">
        <v>37</v>
      </c>
      <c r="D123" s="43">
        <f t="shared" si="6"/>
        <v>3</v>
      </c>
      <c r="E123" s="43">
        <f t="shared" si="7"/>
        <v>2025</v>
      </c>
      <c r="F123" s="44" t="s">
        <v>58</v>
      </c>
      <c r="G123" s="44" t="s">
        <v>58</v>
      </c>
      <c r="H123" s="44">
        <f t="shared" si="16"/>
        <v>0.3001786747369532</v>
      </c>
      <c r="I123" s="45">
        <f t="shared" si="10"/>
        <v>-4.9251608166743774E-2</v>
      </c>
      <c r="J123" s="45">
        <f t="shared" si="19"/>
        <v>0.25092706657020941</v>
      </c>
      <c r="K123" s="48">
        <v>64.7</v>
      </c>
      <c r="L123" s="47" t="s">
        <v>11</v>
      </c>
    </row>
    <row r="124" spans="1:12" ht="14.1" customHeight="1">
      <c r="A124" s="42">
        <v>4223</v>
      </c>
      <c r="B124" s="43">
        <v>291</v>
      </c>
      <c r="C124" s="32" t="s">
        <v>38</v>
      </c>
      <c r="D124" s="43">
        <f t="shared" si="6"/>
        <v>3</v>
      </c>
      <c r="E124" s="43">
        <f t="shared" si="7"/>
        <v>2025</v>
      </c>
      <c r="F124" s="44" t="s">
        <v>58</v>
      </c>
      <c r="G124" s="44" t="s">
        <v>58</v>
      </c>
      <c r="H124" s="44">
        <f t="shared" si="16"/>
        <v>0.3001786747369532</v>
      </c>
      <c r="I124" s="45">
        <f t="shared" si="10"/>
        <v>-4.9251608166743774E-2</v>
      </c>
      <c r="J124" s="45">
        <f t="shared" si="19"/>
        <v>0.25092706657020941</v>
      </c>
      <c r="K124" s="48">
        <v>64.7</v>
      </c>
      <c r="L124" s="47" t="s">
        <v>11</v>
      </c>
    </row>
    <row r="125" spans="1:12" ht="14.1" customHeight="1">
      <c r="A125" s="42">
        <v>4223</v>
      </c>
      <c r="B125" s="43">
        <v>291</v>
      </c>
      <c r="C125" s="32" t="s">
        <v>39</v>
      </c>
      <c r="D125" s="43">
        <f t="shared" si="6"/>
        <v>3</v>
      </c>
      <c r="E125" s="43">
        <f t="shared" si="7"/>
        <v>2025</v>
      </c>
      <c r="F125" s="44" t="s">
        <v>58</v>
      </c>
      <c r="G125" s="44" t="s">
        <v>58</v>
      </c>
      <c r="H125" s="44">
        <f t="shared" si="16"/>
        <v>0.18836559805750078</v>
      </c>
      <c r="I125" s="45">
        <f t="shared" si="10"/>
        <v>-3.0905955047446636E-2</v>
      </c>
      <c r="J125" s="45">
        <f t="shared" si="19"/>
        <v>0.15745964301005413</v>
      </c>
      <c r="K125" s="46">
        <v>40.6</v>
      </c>
      <c r="L125" s="47" t="s">
        <v>11</v>
      </c>
    </row>
    <row r="126" spans="1:12" ht="14.1" customHeight="1">
      <c r="A126" s="47">
        <v>4223</v>
      </c>
      <c r="B126" s="43">
        <v>291</v>
      </c>
      <c r="C126" s="32" t="s">
        <v>40</v>
      </c>
      <c r="D126" s="43">
        <f t="shared" si="6"/>
        <v>3</v>
      </c>
      <c r="E126" s="43">
        <f t="shared" si="7"/>
        <v>2025</v>
      </c>
      <c r="F126" s="44" t="s">
        <v>58</v>
      </c>
      <c r="G126" s="44" t="s">
        <v>58</v>
      </c>
      <c r="H126" s="44">
        <f t="shared" si="16"/>
        <v>0.28950771721152829</v>
      </c>
      <c r="I126" s="45">
        <f t="shared" si="10"/>
        <v>-4.750077820100173E-2</v>
      </c>
      <c r="J126" s="45">
        <f t="shared" si="19"/>
        <v>0.24200693901052656</v>
      </c>
      <c r="K126" s="48">
        <v>62.4</v>
      </c>
      <c r="L126" s="47" t="s">
        <v>11</v>
      </c>
    </row>
    <row r="127" spans="1:12" ht="14.1" customHeight="1">
      <c r="A127" s="55">
        <v>4223</v>
      </c>
      <c r="B127" s="43">
        <v>291</v>
      </c>
      <c r="C127" s="32" t="s">
        <v>41</v>
      </c>
      <c r="D127" s="43">
        <f t="shared" si="6"/>
        <v>3</v>
      </c>
      <c r="E127" s="43">
        <f t="shared" si="7"/>
        <v>2025</v>
      </c>
      <c r="F127" s="44" t="s">
        <v>58</v>
      </c>
      <c r="G127" s="44" t="s">
        <v>58</v>
      </c>
      <c r="H127" s="44">
        <f t="shared" si="16"/>
        <v>0.41755920751662734</v>
      </c>
      <c r="I127" s="45">
        <f t="shared" si="10"/>
        <v>-6.8510737789906337E-2</v>
      </c>
      <c r="J127" s="45">
        <f t="shared" si="19"/>
        <v>0.34904846972672099</v>
      </c>
      <c r="K127" s="48">
        <v>90</v>
      </c>
      <c r="L127" s="56" t="s">
        <v>11</v>
      </c>
    </row>
    <row r="128" spans="1:12" ht="14.1" customHeight="1">
      <c r="A128" s="47">
        <v>4223</v>
      </c>
      <c r="B128" s="43">
        <v>291</v>
      </c>
      <c r="C128" s="32" t="s">
        <v>42</v>
      </c>
      <c r="D128" s="43">
        <f t="shared" si="6"/>
        <v>3</v>
      </c>
      <c r="E128" s="43">
        <f t="shared" si="7"/>
        <v>2025</v>
      </c>
      <c r="F128" s="44" t="s">
        <v>58</v>
      </c>
      <c r="G128" s="44" t="s">
        <v>58</v>
      </c>
      <c r="H128" s="44">
        <f t="shared" si="16"/>
        <v>0.41895107154168276</v>
      </c>
      <c r="I128" s="45">
        <f t="shared" si="10"/>
        <v>-6.8739106915872691E-2</v>
      </c>
      <c r="J128" s="45">
        <f t="shared" si="19"/>
        <v>0.35021196462581006</v>
      </c>
      <c r="K128" s="48">
        <v>90.3</v>
      </c>
      <c r="L128" s="47" t="s">
        <v>11</v>
      </c>
    </row>
    <row r="129" spans="1:12" ht="14.1" customHeight="1">
      <c r="A129" s="55">
        <v>4223</v>
      </c>
      <c r="B129" s="43">
        <v>291</v>
      </c>
      <c r="C129" s="32" t="s">
        <v>43</v>
      </c>
      <c r="D129" s="43">
        <f t="shared" si="6"/>
        <v>3</v>
      </c>
      <c r="E129" s="43">
        <f t="shared" si="7"/>
        <v>2025</v>
      </c>
      <c r="F129" s="44" t="s">
        <v>58</v>
      </c>
      <c r="G129" s="44" t="s">
        <v>58</v>
      </c>
      <c r="H129" s="44">
        <f t="shared" si="16"/>
        <v>0.28904376253650982</v>
      </c>
      <c r="I129" s="45">
        <f t="shared" si="10"/>
        <v>-4.7424655159012938E-2</v>
      </c>
      <c r="J129" s="45">
        <f t="shared" si="19"/>
        <v>0.24161910737749687</v>
      </c>
      <c r="K129" s="48">
        <v>62.3</v>
      </c>
      <c r="L129" s="56" t="s">
        <v>11</v>
      </c>
    </row>
    <row r="130" spans="1:12" ht="14.1" customHeight="1">
      <c r="A130" s="47">
        <v>4223</v>
      </c>
      <c r="B130" s="43">
        <v>291</v>
      </c>
      <c r="C130" s="32" t="s">
        <v>44</v>
      </c>
      <c r="D130" s="43">
        <f t="shared" si="6"/>
        <v>3</v>
      </c>
      <c r="E130" s="43">
        <f t="shared" si="7"/>
        <v>2025</v>
      </c>
      <c r="F130" s="44" t="s">
        <v>58</v>
      </c>
      <c r="G130" s="44" t="s">
        <v>58</v>
      </c>
      <c r="H130" s="44">
        <f t="shared" si="16"/>
        <v>0.29971472006193473</v>
      </c>
      <c r="I130" s="45">
        <f t="shared" si="10"/>
        <v>-4.9175485124754982E-2</v>
      </c>
      <c r="J130" s="45">
        <f t="shared" si="19"/>
        <v>0.25053923493717972</v>
      </c>
      <c r="K130" s="48">
        <v>64.599999999999994</v>
      </c>
      <c r="L130" s="47" t="s">
        <v>11</v>
      </c>
    </row>
    <row r="131" spans="1:12" ht="14.1" customHeight="1">
      <c r="A131" s="42">
        <v>4223</v>
      </c>
      <c r="B131" s="43">
        <v>291</v>
      </c>
      <c r="C131" s="32" t="s">
        <v>45</v>
      </c>
      <c r="D131" s="43">
        <f t="shared" si="6"/>
        <v>3</v>
      </c>
      <c r="E131" s="43">
        <f t="shared" si="7"/>
        <v>2025</v>
      </c>
      <c r="F131" s="44" t="s">
        <v>58</v>
      </c>
      <c r="G131" s="44" t="s">
        <v>58</v>
      </c>
      <c r="H131" s="44">
        <f>K131*($P$4/$P$5)</f>
        <v>0.29971472006193473</v>
      </c>
      <c r="I131" s="45">
        <f t="shared" si="10"/>
        <v>-4.9175485124754982E-2</v>
      </c>
      <c r="J131" s="45">
        <f t="shared" si="19"/>
        <v>0.25053923493717972</v>
      </c>
      <c r="K131" s="48">
        <v>64.599999999999994</v>
      </c>
      <c r="L131" s="47" t="s">
        <v>11</v>
      </c>
    </row>
    <row r="132" spans="1:12" ht="14.1" customHeight="1">
      <c r="A132" s="42">
        <v>4223</v>
      </c>
      <c r="B132" s="43">
        <v>291</v>
      </c>
      <c r="C132" s="34" t="s">
        <v>46</v>
      </c>
      <c r="D132" s="43">
        <f t="shared" si="6"/>
        <v>3</v>
      </c>
      <c r="E132" s="43">
        <f t="shared" si="7"/>
        <v>2025</v>
      </c>
      <c r="F132" s="44" t="s">
        <v>58</v>
      </c>
      <c r="G132" s="44" t="s">
        <v>58</v>
      </c>
      <c r="H132" s="44">
        <f>K132*($P$4/$P$5)</f>
        <v>1.0907574409684342</v>
      </c>
      <c r="I132" s="45">
        <f t="shared" si="10"/>
        <v>-0.17896527171563309</v>
      </c>
      <c r="J132" s="45">
        <f t="shared" si="19"/>
        <v>0.91179216925280104</v>
      </c>
      <c r="K132" s="58">
        <v>235.1</v>
      </c>
      <c r="L132" s="47" t="s">
        <v>11</v>
      </c>
    </row>
    <row r="133" spans="1:12">
      <c r="A133" s="35"/>
      <c r="B133" s="35"/>
      <c r="C133" s="35"/>
      <c r="D133" s="35"/>
      <c r="E133" s="35"/>
      <c r="F133" s="59"/>
      <c r="G133" s="59"/>
      <c r="H133" s="60">
        <f>SUM(H4:H132)</f>
        <v>31.425042003026363</v>
      </c>
      <c r="I133" s="61">
        <f>SUM(I4:I132)</f>
        <v>-5.1560420030263545</v>
      </c>
      <c r="J133" s="45">
        <f>SUM(J4:J132)</f>
        <v>26.268999999999995</v>
      </c>
      <c r="K133" s="62">
        <f>SUM(K4:K132)</f>
        <v>6773.3000000000029</v>
      </c>
    </row>
    <row r="134" spans="1:12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65"/>
      <c r="K134" s="66"/>
    </row>
    <row r="135" spans="1:12">
      <c r="A135" s="35"/>
      <c r="B135" s="31"/>
      <c r="C135" s="31"/>
      <c r="D135" s="31"/>
      <c r="E135" s="35"/>
      <c r="F135" s="1"/>
      <c r="G135" s="59"/>
      <c r="H135" s="59"/>
      <c r="I135" s="35"/>
      <c r="J135" s="67"/>
      <c r="K135" s="40"/>
    </row>
    <row r="136" spans="1:12">
      <c r="A136" s="103"/>
      <c r="B136" s="103"/>
      <c r="C136" s="36"/>
      <c r="D136" s="68"/>
      <c r="E136" s="69"/>
      <c r="F136" s="70"/>
      <c r="G136" s="69"/>
      <c r="H136" s="68"/>
      <c r="I136" s="71" t="s">
        <v>48</v>
      </c>
      <c r="J136" s="72">
        <v>26.268999999999998</v>
      </c>
      <c r="K136" s="73" t="s">
        <v>49</v>
      </c>
    </row>
    <row r="137" spans="1:12">
      <c r="A137" s="103"/>
      <c r="B137" s="103"/>
      <c r="C137" s="37"/>
      <c r="D137" s="74"/>
      <c r="E137" s="75"/>
      <c r="F137" s="70"/>
      <c r="G137" s="69"/>
      <c r="H137" s="68"/>
      <c r="I137" s="76" t="s">
        <v>50</v>
      </c>
      <c r="J137" s="77">
        <f>419.2+459.2+559.2</f>
        <v>1437.6</v>
      </c>
      <c r="K137" s="73" t="s">
        <v>51</v>
      </c>
    </row>
    <row r="138" spans="1:12">
      <c r="A138" s="35"/>
      <c r="F138" s="68"/>
      <c r="G138" s="68"/>
      <c r="H138" s="68"/>
      <c r="I138" s="76" t="s">
        <v>52</v>
      </c>
      <c r="J138" s="78">
        <f>H133</f>
        <v>31.425042003026363</v>
      </c>
      <c r="K138" s="73" t="s">
        <v>49</v>
      </c>
    </row>
    <row r="139" spans="1:12">
      <c r="A139" s="103"/>
      <c r="B139" s="103"/>
      <c r="C139" s="36"/>
      <c r="D139" s="68"/>
      <c r="E139" s="68"/>
      <c r="F139" s="68"/>
      <c r="G139" s="68"/>
      <c r="H139" s="68"/>
      <c r="I139" s="76" t="s">
        <v>53</v>
      </c>
      <c r="J139" s="79">
        <f>K133</f>
        <v>6773.3000000000029</v>
      </c>
      <c r="K139" s="73" t="s">
        <v>51</v>
      </c>
      <c r="L139" s="80"/>
    </row>
    <row r="140" spans="1:12">
      <c r="A140" s="103"/>
      <c r="B140" s="103"/>
      <c r="F140" s="68"/>
      <c r="G140" s="68"/>
      <c r="H140" s="68"/>
      <c r="I140" s="76"/>
      <c r="J140" s="79"/>
      <c r="K140" s="85"/>
      <c r="L140" s="80"/>
    </row>
    <row r="141" spans="1:12">
      <c r="A141" s="35"/>
      <c r="F141" s="68"/>
      <c r="G141" s="68"/>
      <c r="H141" s="68"/>
      <c r="I141" s="76"/>
      <c r="J141" s="79"/>
      <c r="K141" s="73"/>
      <c r="L141" s="80"/>
    </row>
    <row r="142" spans="1:12">
      <c r="A142" s="81" t="s">
        <v>54</v>
      </c>
      <c r="C142" s="31"/>
      <c r="D142" s="31"/>
      <c r="F142" s="68"/>
      <c r="G142" s="68"/>
      <c r="H142" s="39"/>
      <c r="I142" s="31"/>
      <c r="K142" s="104" t="s">
        <v>55</v>
      </c>
      <c r="L142" s="104"/>
    </row>
  </sheetData>
  <mergeCells count="6">
    <mergeCell ref="K142:L142"/>
    <mergeCell ref="A1:L1"/>
    <mergeCell ref="A136:B136"/>
    <mergeCell ref="A137:B137"/>
    <mergeCell ref="A139:B139"/>
    <mergeCell ref="A140:B14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в_электронном_виде</vt:lpstr>
      <vt:lpstr>РАСЧЕТ с ОДН</vt:lpstr>
      <vt:lpstr>Расчет без ОДН</vt:lpstr>
      <vt:lpstr>'Расчет без ОДН'!Область_печати</vt:lpstr>
      <vt:lpstr>'РАСЧЕТ с ОДН'!Область_печати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2025-11-26T11:42:28Z</dcterms:modified>
</cp:coreProperties>
</file>